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6945" tabRatio="890" activeTab="0"/>
  </bookViews>
  <sheets>
    <sheet name="ต.1" sheetId="1" r:id="rId1"/>
    <sheet name="ต.2" sheetId="2" r:id="rId2"/>
    <sheet name="ต.3" sheetId="3" r:id="rId3"/>
    <sheet name="ต.4" sheetId="4" r:id="rId4"/>
    <sheet name="ต.5" sheetId="5" r:id="rId5"/>
    <sheet name="ต.6" sheetId="6" r:id="rId6"/>
    <sheet name="ต.7" sheetId="7" r:id="rId7"/>
    <sheet name="ต.7(อธิบาย)" sheetId="8" r:id="rId8"/>
    <sheet name="ต.8" sheetId="9" r:id="rId9"/>
    <sheet name="ต.8(อธิบาย)" sheetId="10" r:id="rId10"/>
    <sheet name="ต.9" sheetId="11" r:id="rId11"/>
    <sheet name="ต.9(อธิบาย)" sheetId="12" r:id="rId12"/>
    <sheet name="ต.10" sheetId="13" r:id="rId13"/>
    <sheet name="ต.10(อธิบาย)" sheetId="14" r:id="rId14"/>
    <sheet name="ต.11" sheetId="15" r:id="rId15"/>
    <sheet name="ต.11(อธิบาย)" sheetId="16" r:id="rId16"/>
    <sheet name="ต.12" sheetId="17" r:id="rId17"/>
    <sheet name="ต.12(อธิบาย)" sheetId="18" r:id="rId18"/>
    <sheet name="รายงานสรุปผลการวิเคราะห์" sheetId="19" r:id="rId19"/>
    <sheet name="Sheet1" sheetId="20" r:id="rId20"/>
  </sheets>
  <definedNames>
    <definedName name="_xlnm.Print_Titles" localSheetId="14">'ต.11'!$3:$5</definedName>
    <definedName name="_xlnm.Print_Titles" localSheetId="6">'ต.7'!$3:$5</definedName>
  </definedNames>
  <calcPr fullCalcOnLoad="1"/>
</workbook>
</file>

<file path=xl/sharedStrings.xml><?xml version="1.0" encoding="utf-8"?>
<sst xmlns="http://schemas.openxmlformats.org/spreadsheetml/2006/main" count="1427" uniqueCount="640">
  <si>
    <t>ประเภทค่าใช้จ่าย</t>
  </si>
  <si>
    <t>เงินในงบประมาณ</t>
  </si>
  <si>
    <t>เงินนอกงบประมาณ</t>
  </si>
  <si>
    <t>งบกลาง</t>
  </si>
  <si>
    <t>รวม</t>
  </si>
  <si>
    <t xml:space="preserve">          ค่าใช้จ่ายในระบบ GFMIS </t>
  </si>
  <si>
    <t xml:space="preserve">          รวมต้นทุนผลผลิต_</t>
  </si>
  <si>
    <t>ผลการเปรียบเทียบ</t>
  </si>
  <si>
    <t>กิจกรรมย่อย</t>
  </si>
  <si>
    <t>เงินใน งปม.</t>
  </si>
  <si>
    <t>เงินนอก งปม.</t>
  </si>
  <si>
    <t>ค่าเสื่อมราคา</t>
  </si>
  <si>
    <t>ต้นทุนรวม</t>
  </si>
  <si>
    <t>ปริมาณ</t>
  </si>
  <si>
    <t>หน่วยนับ</t>
  </si>
  <si>
    <t>ฉบับ</t>
  </si>
  <si>
    <t>จำนวนหนังสือเข้า-ออก</t>
  </si>
  <si>
    <t>เรื่อง</t>
  </si>
  <si>
    <t>ครั้ง</t>
  </si>
  <si>
    <t>ด้าน</t>
  </si>
  <si>
    <t>ระบบ</t>
  </si>
  <si>
    <t>กิโลเมตร</t>
  </si>
  <si>
    <t>จำนวนบุคลากร</t>
  </si>
  <si>
    <t>คน</t>
  </si>
  <si>
    <t>(หน่วย : บาท)</t>
  </si>
  <si>
    <t>ศูนย์ต้นทุน</t>
  </si>
  <si>
    <t>5101</t>
  </si>
  <si>
    <t>5105</t>
  </si>
  <si>
    <t>5104</t>
  </si>
  <si>
    <t>5103</t>
  </si>
  <si>
    <t>5102</t>
  </si>
  <si>
    <t>อ5104</t>
  </si>
  <si>
    <t>อ5105</t>
  </si>
  <si>
    <t>อ5101</t>
  </si>
  <si>
    <t>อ5103</t>
  </si>
  <si>
    <t>กลุ่มตรวจสอบภายใน (02)</t>
  </si>
  <si>
    <t>ผลผลิตย่อย</t>
  </si>
  <si>
    <t>กิจกรรมหลัก</t>
  </si>
  <si>
    <t>ต้นทุนต่อหน่วย</t>
  </si>
  <si>
    <t>ผลผลิตหลัก</t>
  </si>
  <si>
    <t>ต้นทุนคงที่</t>
  </si>
  <si>
    <t>ต้นทุนผันแปร</t>
  </si>
  <si>
    <t xml:space="preserve">  (หน่วย : บาท)</t>
  </si>
  <si>
    <t>ต้นทุนทางอ้อม</t>
  </si>
  <si>
    <t>เหตุผล</t>
  </si>
  <si>
    <t>ค่าใช้จ่าย</t>
  </si>
  <si>
    <t>ต้นทุนต่อหน่วย เพิ่ม/(ลด) %</t>
  </si>
  <si>
    <t>ลำดับ</t>
  </si>
  <si>
    <t>ต้นทุนทางตรง</t>
  </si>
  <si>
    <t>รวมต้นทุนทางตรง</t>
  </si>
  <si>
    <t>รวมต้นทุนทางอ้อม</t>
  </si>
  <si>
    <t>ค่าใช้จ่ายบุคลากร (5101)</t>
  </si>
  <si>
    <t>ค่าใช้จ่ายด้านการฝึกอบรม (5102)</t>
  </si>
  <si>
    <t>ค่าใช้จ่ายเดินทาง (5103)</t>
  </si>
  <si>
    <t>ค่าตอบแทน ใช้สอยวัสดุ และค่าสาธารณูปโภค (5104)</t>
  </si>
  <si>
    <t>ค่าเสื่อมราคาและค่าตัดจำหน่าย (5105)</t>
  </si>
  <si>
    <t>ค่าใช้จ่ายดำเนินงานรักษาความมั่นคงของประเทศ (5106)</t>
  </si>
  <si>
    <t>ค่าใช้จ่ายเงินอุดหนุน (5107)</t>
  </si>
  <si>
    <t>#ศูนย์ต้นทุนหลัก</t>
  </si>
  <si>
    <t>#ศูนย์ต้นทุนสนับสนุน</t>
  </si>
  <si>
    <t>#กิจกรรมย่อยของหน่วยงานหลัก</t>
  </si>
  <si>
    <t>#กิจกรรมย่อยของหน่วยงานสนับสนุน</t>
  </si>
  <si>
    <t>#กิจกรรมย่อยหน่วยงานหลัก</t>
  </si>
  <si>
    <t>#กิจกรรมย่อยหน่วยงานสนับสนุน</t>
  </si>
  <si>
    <t>ต้นทุนรวม (y-1)</t>
  </si>
  <si>
    <t>เงินใน งปม. (y-1)</t>
  </si>
  <si>
    <t>เงินนอก งปม. (y-1)</t>
  </si>
  <si>
    <t>งบกลาง (y-1)</t>
  </si>
  <si>
    <t>ค่าเสื่อมราคา (y-1)</t>
  </si>
  <si>
    <t>ปริมาณ (y-1)</t>
  </si>
  <si>
    <t>หน่วยนับ (y-1)</t>
  </si>
  <si>
    <t>ต้นทุนต่อหน่วย (y-1)</t>
  </si>
  <si>
    <t>ต้นทุนรวม เพิ่ม/(ลด) %</t>
  </si>
  <si>
    <t>ต้นทุนคงที่ เพิ่ม/(ลด) %</t>
  </si>
  <si>
    <t>ต้นทุนผันแปร เพิ่ม/(ลด) %</t>
  </si>
  <si>
    <t>5101 (y-1)</t>
  </si>
  <si>
    <t>5105 (y-1)</t>
  </si>
  <si>
    <t>5106 (y-1)</t>
  </si>
  <si>
    <t>5104 (y-1)</t>
  </si>
  <si>
    <t>5103 (y-1)</t>
  </si>
  <si>
    <t>5102 (y-1)</t>
  </si>
  <si>
    <t>5212 (y-1)</t>
  </si>
  <si>
    <t>ค่าใช้จ่ายบุคลากร (ตรง)</t>
  </si>
  <si>
    <t>ค่าเสื่อมราคาและค่าตัดจำหน่าย (ตรง)</t>
  </si>
  <si>
    <t>ค่าตอบแทน ใช้สอยวัสดุ และสาธารณูปโภค (ตรง)</t>
  </si>
  <si>
    <t>ค่าใช้จ่ายเดินทาง (ตรง)</t>
  </si>
  <si>
    <t>ค่าใช้จ่ายด้านการฝึกอบรม (ตรง)</t>
  </si>
  <si>
    <t>ค่าใช้จ่ายอื่น (ตรง)</t>
  </si>
  <si>
    <t>ค่าตอบแทน ใช้สอยวัสดุ และสาธารณูปโภค (อ้อม)</t>
  </si>
  <si>
    <t>ค่าใช้จ่ายบุคลากร (อ้อม)</t>
  </si>
  <si>
    <t>ค่าเสื่อมราคาและค่าตัดจำหน่าย (อ้อม)</t>
  </si>
  <si>
    <t>ค่าใช้จ่ายเดินทาง (อ้อม)</t>
  </si>
  <si>
    <t>รวม (y-1)</t>
  </si>
  <si>
    <t>ค่าใช้จ่ายบุคลากร (คงที่) (y-1)</t>
  </si>
  <si>
    <t>ค่าเสื่อมราคาและค่าตัดจำหน่าย (คงที่) (y-1)</t>
  </si>
  <si>
    <t>ค่าใช้จ่ายอื่น (คงที่) (y-1)</t>
  </si>
  <si>
    <t>รวม (คงที่) (y-1)</t>
  </si>
  <si>
    <t>ค่าตอบแทน ใช้สอยวัสดุ และสาธารณูปโภค (ผันแปร) (y-1)</t>
  </si>
  <si>
    <t>ค่าใช้จ่ายเดินทาง (ผันแปร) (y-1)</t>
  </si>
  <si>
    <t>ค่าใช้จ่ายด้านการฝึกอบรม (ผันแปร) (y-1)</t>
  </si>
  <si>
    <t>ค่าใช้จ่ายอื่น (ผันแปร) (y-1)</t>
  </si>
  <si>
    <t>รวม (ผันแปร) (y-1)</t>
  </si>
  <si>
    <t>รวม (ผันแปร)</t>
  </si>
  <si>
    <t>ค่าใช้จ่ายอื่น (ผันแปร)</t>
  </si>
  <si>
    <t>ค่าใช้จ่ายด้านการฝึกอบรม (ผันแปร)</t>
  </si>
  <si>
    <t>ค่าใช้จ่ายเดินทาง (ผันแปร)</t>
  </si>
  <si>
    <t>ค่าตอบแทน ใช้สอยวัสดุ และสาธารณูปโภค (ผันแปร)</t>
  </si>
  <si>
    <t>รวม (คงที่)</t>
  </si>
  <si>
    <t>ค่าใช้จ่ายอื่น (คงที่)</t>
  </si>
  <si>
    <t>ค่าเสื่อมราคาและค่าตัดจำหน่าย (คงที่)</t>
  </si>
  <si>
    <t>ค่าใช้จ่ายบุคลากร (คงที่)</t>
  </si>
  <si>
    <t>ต้นทุนคงที่ (y-1)</t>
  </si>
  <si>
    <t>ต้นทุนผันแปร (y-1)</t>
  </si>
  <si>
    <t>ค่าใช้จ่ายบำนาญปกติ</t>
  </si>
  <si>
    <t>ค่าใช้จ่ายทุนการศึกษาบุตร</t>
  </si>
  <si>
    <t>ค่าใช้จ่ายรักษาพยาบาลข้าราชการบำนาญ</t>
  </si>
  <si>
    <t>รายการค่าใช้จ่าย</t>
  </si>
  <si>
    <t>บวก</t>
  </si>
  <si>
    <t>หัก</t>
  </si>
  <si>
    <t>รหัส</t>
  </si>
  <si>
    <t>ค่าใช้จ่ายดำเนินงานรักษาความมั่นคงของประเทศ (ตรง)</t>
  </si>
  <si>
    <t>ค่าใช้จ่ายเงินอุดหนุน (ตรง)</t>
  </si>
  <si>
    <t>ค่าใช้จ่ายอื่น (อ้อม)</t>
  </si>
  <si>
    <t>อ5102</t>
  </si>
  <si>
    <t>อ5106</t>
  </si>
  <si>
    <t>อ5107</t>
  </si>
  <si>
    <t>ค่าใช้จ่ายด้านการฝึกอบรม (อ้อม)</t>
  </si>
  <si>
    <t>ค่าใช้จ่ายดำเนินงานรักษาความมั่นคงของประเทศ (อ้อม)</t>
  </si>
  <si>
    <t>ค่าใช้จ่ายเงินอุดหนุน (อ้อม)</t>
  </si>
  <si>
    <t>ต้นทุนในการผลิตผลผลิตอื่น</t>
  </si>
  <si>
    <t>ค่าใช้จ่ายดำเนินงานรักษาความมั่นคงของประเทศ (คงที่)</t>
  </si>
  <si>
    <t>ค่าใช้จ่ายเงินอุดหนุน (ผันแปร)</t>
  </si>
  <si>
    <t>total_a</t>
  </si>
  <si>
    <t>total_b</t>
  </si>
  <si>
    <t>กิจกรรมย่อย (y-1)</t>
  </si>
  <si>
    <t>การวิเคราะห์สาเหตุของการเปลี่ยนแปลงของต้นทุนต่อหน่วยกิจกรรมย่อย (.......)</t>
  </si>
  <si>
    <t>ผลผลิตย่อย (y-1)</t>
  </si>
  <si>
    <t>กิจกรรมหลัก (y-1)</t>
  </si>
  <si>
    <t>ผลผลิตหลัก (y-1)</t>
  </si>
  <si>
    <t>การวิเคราะห์สาเหตุของการเปลี่ยนแปลงของต้นทุนต่อหน่วยผลผลิตย่อย</t>
  </si>
  <si>
    <t>การวิเคราะห์สาเหตุของการเปลี่ยนแปลงของต้นทุนต่อหน่วยกิจกรรมหลัก</t>
  </si>
  <si>
    <t>การวิเคราะห์สาเหตุของการเปลี่ยนแปลงของต้นทุนต่อหน่วยผลผลิตหลัก</t>
  </si>
  <si>
    <t>การวิเคราะห์สาเหตุของการเปลี่ยนแปลงของต้นทุนทางอ้อมตามค่าใช้จ่าย</t>
  </si>
  <si>
    <t>การวิเคราะห์สาเหตุของการเปลี่ยนแปลงของต้นทุนทางตรงตามศูนย์ต้นทุน</t>
  </si>
  <si>
    <t>รหัส (y-1)</t>
  </si>
  <si>
    <t>ศูนย์ต้นทุน (y-1)</t>
  </si>
  <si>
    <t>รายงานสรุปผลการวิเคราะห์ต้นทุนต่อหน่วยผลผลิต</t>
  </si>
  <si>
    <t>ปริมาณ เพิ่ม/(ลด) %</t>
  </si>
  <si>
    <t>ค่าใช้จ่ายบุคลากร (ผันแปร)</t>
  </si>
  <si>
    <t>สำนักพยาบาลและประกอบโรคศิลปะ (05)</t>
  </si>
  <si>
    <t>กองแบบแผน (06)</t>
  </si>
  <si>
    <t>กองวิศวกรรมการแพทย์ (07)</t>
  </si>
  <si>
    <t>กองสนับสนุนภาคสุขภาพภาคประชาชน (17)</t>
  </si>
  <si>
    <t>กองสุขศึกษา (23)</t>
  </si>
  <si>
    <t>กองสถานประกอบการเพื่อสุขภาพ (26)</t>
  </si>
  <si>
    <t>กองสุขภาพระหว่างประเทศ (27)</t>
  </si>
  <si>
    <t>สำนักงานสนับสนุนบริการสุขภาพที่ 1  (13)</t>
  </si>
  <si>
    <t>สำนักงานสนับสนุนบริการสุขภาพที่ 2  (38)</t>
  </si>
  <si>
    <t>สำนักงานสนับสนุนบริการสุขภาพที่ 3  (10)</t>
  </si>
  <si>
    <t>สำนักงานสนับสนุนบริการสุขภาพที่ 4  (35)</t>
  </si>
  <si>
    <t>สำนักงานสนับสนุนบริการสุขภาพที่ 5  (08)</t>
  </si>
  <si>
    <t>สำนักงานสนับสนุนบริการสุขภาพที่ 6  (15)</t>
  </si>
  <si>
    <t>สำนักงานสนับสนุนบริการสุขภาพที่ 7  (09)</t>
  </si>
  <si>
    <t>สำนักงานสนับสนุนบริการสุขภาพที่ 8  (40)</t>
  </si>
  <si>
    <t>สำนักงานสนับสนุนบริการสุขภาพที่ 9  (11)</t>
  </si>
  <si>
    <t>สำนักงานสนับสนุนบริการสุขภาพที่ 10  (12)</t>
  </si>
  <si>
    <t>สำนักงานสนับสนุนบริการสุขภาพที่ 11 (16)</t>
  </si>
  <si>
    <t>สำนักงานสนับสนุนบริการสุขภาพที่ 12  (14)</t>
  </si>
  <si>
    <t>ศูนย์พัฒนาการสาธารสุขมูลฐานภาคกลาง  (18)</t>
  </si>
  <si>
    <t>ศูนย์พัฒนาการสาธารสุขมูลฐานภาคใต้  (21)</t>
  </si>
  <si>
    <t>ศูนย์พัฒนาการสาธารสุขมูลฐานภาคใต้ จังหวัดยะลา (22)</t>
  </si>
  <si>
    <t>ศูนย์พัฒนาการสาธารณสุขมูลฐานภาคเหนือ (36)</t>
  </si>
  <si>
    <t>ศูนย์พัฒนาการสาธารณสุขมูลฐานภาคตะวันออกเฉียงเหนือ  (41)</t>
  </si>
  <si>
    <t>กลุ่มพัฒนาระบบบริหาร (01)</t>
  </si>
  <si>
    <t>สำนักบริหาร (03)</t>
  </si>
  <si>
    <t>กลุ่มคลัง(04)</t>
  </si>
  <si>
    <t>กองกฎหมาย (28)</t>
  </si>
  <si>
    <t>สำนักเทคโนโลยีสารสนเทศและการสื่อสารศ (29)</t>
  </si>
  <si>
    <t>กลุ่มบริหารทรัพยากรบุคคล (31)</t>
  </si>
  <si>
    <t>กลุ่มแผนงาน (32)</t>
  </si>
  <si>
    <t>กลุ่มงานคุ้มครองจริยธรรม (34)</t>
  </si>
  <si>
    <t>ศูนย์คุ้มครองผู้บริโภคด้านระบบ (39)</t>
  </si>
  <si>
    <t>สำนักผู้เชี่ยวชาญ (42)</t>
  </si>
  <si>
    <t>บริหารทั่วไป</t>
  </si>
  <si>
    <t>กิจกรรมด้านพัฒนาทรัพยากรบุคคล*</t>
  </si>
  <si>
    <t>ชั่วโมง/คน</t>
  </si>
  <si>
    <t>ส่งเสริม พัฒนา ควบคุม กำกับ  มาตรฐานสถานบริการสุขภาพ</t>
  </si>
  <si>
    <t>แห่ง</t>
  </si>
  <si>
    <t>ส่งเสริม พัฒนา ควบคุม กำกับ มาตฐานผู้ประกอบโรคศิลปะ</t>
  </si>
  <si>
    <t>สาขาวิชาชีพ</t>
  </si>
  <si>
    <t>การคุ้มครองเด็กที่เกิดโดยอาศัยเทคโนโลยีช่วยการเจริญพันธ์ทางการแพทย์</t>
  </si>
  <si>
    <t>กิจกรรม</t>
  </si>
  <si>
    <t>ส่งเสริม พัฒนาสถานบริการสุขภาพให้มีคุณภาพมาตรฐานระดับสากล</t>
  </si>
  <si>
    <t>ส่งเสริม พัฒนาการเฝ้าระวังบริการสุขภาพ</t>
  </si>
  <si>
    <t>ส่งเสริม พัฒนามาตรฐานสถานพยาบาล ผู้ประกอบโรคศิลปะ และบริการด้านเทคโนโลยีช่วยการเจริญพันธุ์ทางการแพทย์รองรับการท่องเที่ยวเชิงสุขภาพ</t>
  </si>
  <si>
    <t>ควบคุม กำกับ ตรวจสอบ รับรองมาตรฐานด้านอาคารและสภาพแวดล้อมสาธารณสุข</t>
  </si>
  <si>
    <t>พัฒนามาตรฐานด้านอาคารและสภาพแวดล้อมสาธารสุข</t>
  </si>
  <si>
    <t>พัฒนาแบบก่อสร้างอาคารสถานบริการสุขภาพ</t>
  </si>
  <si>
    <t>แบบ</t>
  </si>
  <si>
    <t>บูรณาการมาตรฐานระบบบริการสุขภาพ</t>
  </si>
  <si>
    <t>พัฒนาระบบบริการและวิชาการด้านเครื่องมือแพทย์และวิศวกรรมการแพทย์ครบวงจร</t>
  </si>
  <si>
    <t>พัฒนาและยกระดับมาตรฐานระบบบริการสุขภาพ</t>
  </si>
  <si>
    <t>พัฒนาศักยภาพ อสม. สู่การเป็นแกนนำในการจัดการสุขภาพภาคประชาชน</t>
  </si>
  <si>
    <t>เสริมสร้างความเข้มแข็งให้กับองค์กร อสม. ในการจัดการระบบสุขภาพภาคประชาชน</t>
  </si>
  <si>
    <t>องค์กร</t>
  </si>
  <si>
    <t>สนับสนุนการดำเนินงานสุขภาพภาคประชาชน</t>
  </si>
  <si>
    <t>พัฒนาต้นแบบระบบดูแลผู้สูงอายุในชุมชนแบบไร้รอยต่อในพื้นที่</t>
  </si>
  <si>
    <t>พัฒนาระบบการติดตามดูแลผู้ผู้ใช้ผู้เสพ และติดยาเสพติดหลังการบำบัดรักษา</t>
  </si>
  <si>
    <t>เสริมสร้างความเข้มแข็งกลไกการขับเคลื่อนการจัดการระบบสุขภาพภาคประชาชน (จังหวัด อำเภอ รพ.สต. ท้องถิ่น)</t>
  </si>
  <si>
    <t>ขยายผลการจัดการระบบสุขภาพชุมชน</t>
  </si>
  <si>
    <t>เครื่อข่าย</t>
  </si>
  <si>
    <t>สนับสนุนองค์กรเอกชนสาธารณประโยชน์ในการพัฒนาสาธารณสุข</t>
  </si>
  <si>
    <t>สื่อสารสุขภาพเพื่อสร้างความรอบรู้ด้านสุขภาพแก่ประชาชน</t>
  </si>
  <si>
    <t>พัฒนาองค์ความรู้/นวัตกรรม/เทคโนโลยีการสื่อสารสร้างเสริมความรอบรู้ด้านสุขภาพและพฤติกรรม</t>
  </si>
  <si>
    <t>ส่งเสริมพัฒนาศักยภาพเครือข่ายดำเนินงานสร้างเสริมความรอบรู้ด้านสุขภาพ</t>
  </si>
  <si>
    <t>ส่งเสริมพัฒนาควบคุมกำกับมาตรฐานสถานประกอบการเพื่อสุขภาพสู่สากล</t>
  </si>
  <si>
    <t>ส่งเสริมและพัฒนาเมืองสุขภาพ</t>
  </si>
  <si>
    <t>ส่งเสริม และพัฒนาบริการสุขภาพ สู่มาตรฐานสากลรองรับอุตสาหกรรมทางการแพทย์และบริการสุขภาพครบวงจรสู่การพัฒนาอย่างยั่งยืน</t>
  </si>
  <si>
    <t>ส่งเสริมพัฒนาการจัดบริการสุขภาพสู่ระดับนานาชาติ</t>
  </si>
  <si>
    <t>ส่งเสริมพัฒนา การจัดบริการสาธารณสุขให้มีมาตรฐานตามเกณฑ์ที่กำหนดในพื้นที่สุขศาลาพระราชทาน</t>
  </si>
  <si>
    <t>ส่งเสริมพัฒนาสถานพยาบาลด้านวิศวกรรมการแพทย์และสาธารณสุขสู่มาตรฐานสากล</t>
  </si>
  <si>
    <t>พัฒนาวิชาการคุ้มครองผู้บริโภคด้านบริการสุขภาพ</t>
  </si>
  <si>
    <t>โครงการ</t>
  </si>
  <si>
    <t>งานนิเทศและประสานการตรวจราชการ</t>
  </si>
  <si>
    <t>เขต</t>
  </si>
  <si>
    <t>พัฒนาและยกระดับคุณธรรมความโปร่งใส่การดำเนินงานของหน่วยงานภาครัฐ (ITA)</t>
  </si>
  <si>
    <t>การสร้างวิทยากรผู้นำการเปลี่ยนแปลงสู่สังคมที่ไม่ทนต่อการทุจริต พอเพียงมีวินัย สุจริต จิตอาสา</t>
  </si>
  <si>
    <t>พัฒนาศักยภาพดูแลสุขภาพตนเองในระดับครอบครัว</t>
  </si>
  <si>
    <t>ส่งเสริม พัฒนา ควบคุมกำกับสถานบริการสุขภาพด้านมาตรฐานงานสุขศึกษา</t>
  </si>
  <si>
    <t>ส่งเสริมพัฒนา ควบคุม กำกับ มาตรฐานสถานประกอบการเพื่อสุขภาพ</t>
  </si>
  <si>
    <t>พัฒนาองค์กรคุณธรรม</t>
  </si>
  <si>
    <t>การจัดการเรื่องร้องเรียนและการเยียวยาผู้บริโภคด้านบริการสุขภาพ</t>
  </si>
  <si>
    <t>พัฒนาระบบงานสารสนเทศ</t>
  </si>
  <si>
    <t>กิจกรรมด้านพัฒนาระบบบริหารราชการ*</t>
  </si>
  <si>
    <t>กิจกรรมด้านการตรวจสอบภายใน*</t>
  </si>
  <si>
    <t>จำนวนงานตรวจสอบ/คน/วัน</t>
  </si>
  <si>
    <t>กิจกรรมด้านสารบรรณ*</t>
  </si>
  <si>
    <t>กิจกรรมด้านยานพาหนะ*</t>
  </si>
  <si>
    <t>กิจกรรมด้านอาคารและสถานที่*</t>
  </si>
  <si>
    <t>จำนวนครั้ง</t>
  </si>
  <si>
    <t>กิจกรรมด้านงานช่วยอำนวยการ*</t>
  </si>
  <si>
    <t>จำนวนเรื่อง</t>
  </si>
  <si>
    <t>กิจกรรมด้านการประชาสัมพันธ์*</t>
  </si>
  <si>
    <t>สนับสนุนการบริหารจัดการกรม</t>
  </si>
  <si>
    <t>งานพัฒนาระบบประชาสัมพันธ์และเครือข่ายลูกค้าสัมพันธ์</t>
  </si>
  <si>
    <t>กิจกรรมด้านการเงินและบัญชี*</t>
  </si>
  <si>
    <t>จำนวนเอกสาร (รายการ)</t>
  </si>
  <si>
    <t xml:space="preserve"> กิจกรรมด้านการพัสดุ (จัดซื้อจัดจ้าง)*</t>
  </si>
  <si>
    <t>จำนวนครั้ง (ซื้อ-จ้าง)</t>
  </si>
  <si>
    <t>พัฒนาปรับปรุงแก้ไขกฎหมาย</t>
  </si>
  <si>
    <t>การบังคับใช้กฎหมาย การตรวจสอบ การดำเนินคดี</t>
  </si>
  <si>
    <t>กิจกรรมด้านวินัยและความรับผิดทางละเมิด*</t>
  </si>
  <si>
    <t>กิจกรรมด้านเทคโนโลยีสารสนเทศภายในหน่วยงาน*</t>
  </si>
  <si>
    <t>จำนวนเครื่องคอม</t>
  </si>
  <si>
    <t>กิจกรรมด้านเครือข่ายอินเตอร์เน็ตและเว็ปไซต์*</t>
  </si>
  <si>
    <t>กิจกรรมด้านบริหารบุคลากร*</t>
  </si>
  <si>
    <t>กิจกรรมด้านแผนงานและติดตามประเมินผล*</t>
  </si>
  <si>
    <t>พัฒนาและระบบกลไกการคุ้มครองผู้บริโภคด้านบริการสุขภาพ</t>
  </si>
  <si>
    <t>พัฒนาระบบการบริหารจัดการองค์กรที่มีประสิทธิภาพ</t>
  </si>
  <si>
    <t>พัฒนาระบบเทคโนโลยีสารสนเทศและการสื่อสาร</t>
  </si>
  <si>
    <t>ส่งเสริมการยกระดับสถานพยาบาลและสถานประกอบการเพื่อสุขภาพให้มีคุณภาพมาตรฐาน</t>
  </si>
  <si>
    <t>ส่งเสริมและพัฒนาการเข้าถึงบริการสุขภาพอย่างสมประโยชน์เท่าเทียมและเป็นธรรม</t>
  </si>
  <si>
    <t>เสริมสร้างศักยภาพประชาชนในการดูแลสุขภาพตนเอง</t>
  </si>
  <si>
    <t>เสริมสร้างความเข้มแข็งของชุมชนในการจัดการด้านสุขภาพ</t>
  </si>
  <si>
    <t>เสริมสร้างความร่วมมือภาคีเครือข่ายในการจัดการด้านสุขภาพ</t>
  </si>
  <si>
    <t>ประชาชนในพื้นที่ห่างไกล ทุรกันดาร ได้เข้าถึงระบบบริการสุขภาพขั้นพื้นฐานที่มีคุณภาพ ปลอดภัย</t>
  </si>
  <si>
    <t>พัฒนาประชาชนให้มีศักยภาพในการจัดการสุขภาพตนเองและพฤติกรรมสุขภาพที่ถูกต้องเหมาะสม</t>
  </si>
  <si>
    <t xml:space="preserve">พัฒนาศักยภาพครอบครัวให้มีการจัดการสุขภาพได้อย่างยั่งยื่น </t>
  </si>
  <si>
    <t>ส่งเสริมและพัฒนาตำบลจัดการคุณภาพสู่การพัฒนาคุณภาพชีวิตอย่างยั่งยืน</t>
  </si>
  <si>
    <t>พัฒนาระบบและกลไกการคุ้มครองผู้บริโภคด้านระบบบริการสุขภาพ</t>
  </si>
  <si>
    <t>ส่งเสริม พัฒนาและยกระดับมาตรฐานสถานพยาบาลและสถานประกอบการเพื่อสุขภาพเข้าสู่มาตรฐานสากลและพัฒนาอุตสาหกรรมการแพทย์ครบวงจร</t>
  </si>
  <si>
    <t>ส่งเสริมและพัฒนาศักยภาพ อสม. และเครือข่ายในการติดตาม ช่วยเหลือผู้ผ่านการบำบัดยาเสพติดในชุมชนและพัฒนาระบบการติดตามดูแลผู้ใช้    ผู้เสพ และผู้ติดยาเสพติดหลังการบำบัดรักษา</t>
  </si>
  <si>
    <t>พัฒนาเมืองสุขภาพและการท่องเทียวเชิงสุขภาพ</t>
  </si>
  <si>
    <t>พัฒนาต้นแบบระบบดูแลผู้สูงอายุในชุมชนแบบไร้รอยต่อ</t>
  </si>
  <si>
    <t>ปลูกฝังวิธีคิดแยกแยะผลประโยชน์ส่วนตัวและผลประโยชน์ส่วนรวม</t>
  </si>
  <si>
    <t>บริหารจัดการองค์กร</t>
  </si>
  <si>
    <t>สนับสนุนการดำเนินงานด้านเทคโนโลยีสารสนเทศและการสื่อสาร</t>
  </si>
  <si>
    <t>ส่งเสริม สนับสนุน พัฒนา  ควบคุม กำกับสถานบริการสุขภาพภาครัฐ ภาคเอกชน สถานประกอบการเพื่อสุขภาพ ผู้ประกอบโรคศิลปะ และ เครือข่ายระบบบริการสุขภาพ</t>
  </si>
  <si>
    <t>ส่งเสริม พัฒนา สนับสนุน อาสาสมัครสาธารณสุขประจำหมู่บ้าน (อสม.) ภาคีเครือข่ายในการจัดการสุขภาพชุมชน และพัฒนาความรอบรู้ด้านสุขภาพและการสื่อสารสุขภาพประชาชนกลุ่มเป้าหมาย</t>
  </si>
  <si>
    <t>ส่งเสริมและพัฒนาโครงการอันเนื่องมาจากพระราชดำริ</t>
  </si>
  <si>
    <t>พัฒนาและยกระดับมาตรฐานสถานพยาบาลและสถานประกอบการเพื่อสุขภาพเข้าสู่มาตรฐานสากลและพัฒนาอุตสาหกรรมการแพทย์ครบวงจร</t>
  </si>
  <si>
    <t>เพิ่มประสิทธิภาพการดูแลผู้ใช้ผู้เสพและผู้ติดยาเสพติดหลังการบำบัดรักษาเพื่อคืนคนดีสู่สังคม</t>
  </si>
  <si>
    <t>พัฒนาระบบดูแลผู้สูงอายุในชุมชนแบบไร้รอยต่อ</t>
  </si>
  <si>
    <t>สถานบริการสุขภาพภาครัฐ ภาคเอกชน สถานประกอบการเพื่อสุขภาพ และผู้ประกอบโรคศิลปะ ได้รับการส่งเสริมสนับสนุน พัฒนา ควบคุม กำกับ มีมาตรฐานตามที่กฎหมายกำหนด และยกระดับคุณภาพบริการสู่สากล</t>
  </si>
  <si>
    <t>ประชาชนและชุมชนสามารถจัดการสุขภาพเพื่อการพึ่งตนเอง</t>
  </si>
  <si>
    <t>โครงการพระราชดำริและเฉลิมพระเกียรติ</t>
  </si>
  <si>
    <t xml:space="preserve">โครงการพัฒนาและสร้างเสริมศักยภาพคนทุกกลุ่มวัย </t>
  </si>
  <si>
    <t>โครงการคุ้มครองผู้บริโภคด้านผลิตภัณฑ์สุขภาพและบริการสุขภาพ</t>
  </si>
  <si>
    <t>โครงการพัฒนาระบบบริการบำบัดรักษาผู้ป่วยยาเสพติด</t>
  </si>
  <si>
    <t>โครงการพัฒนาการท่องเที่ยวเชิงสุขภาพและการแพทย์</t>
  </si>
  <si>
    <t>โครงการพัฒนาและสร้างเสริมศักยภาพคนไทยกลุ่มวัยผู้สูงอายุ</t>
  </si>
  <si>
    <t>โครงการประเมินคุณภาพความโปร่งใส</t>
  </si>
  <si>
    <t>ต้นทุนผลผลิตประจำปีงบประมาณ พ.ศ. 2564 (ต.ค.63 - ก.ย.64)</t>
  </si>
  <si>
    <r>
      <rPr>
        <b/>
        <u val="single"/>
        <sz val="16"/>
        <color indexed="8"/>
        <rFont val="TH SarabunPSK"/>
        <family val="2"/>
      </rPr>
      <t xml:space="preserve">ตารางที่ 1 </t>
    </r>
    <r>
      <rPr>
        <b/>
        <sz val="16"/>
        <color indexed="8"/>
        <rFont val="TH SarabunPSK"/>
        <family val="2"/>
      </rPr>
      <t xml:space="preserve"> รายงานต้นทุนรวมของหน่วยงาน โดยแยกประเภทตามแหล่งของเงิน </t>
    </r>
  </si>
  <si>
    <r>
      <rPr>
        <b/>
        <u val="single"/>
        <sz val="16"/>
        <color indexed="8"/>
        <rFont val="TH SarabunPSK"/>
        <family val="2"/>
      </rPr>
      <t>หมายเหตุ</t>
    </r>
    <r>
      <rPr>
        <sz val="16"/>
        <color indexed="8"/>
        <rFont val="TH SarabunPSK"/>
        <family val="2"/>
      </rPr>
      <t xml:space="preserve"> : (อธิบายความแตกต่างระหว่างค่าใช้จ่ายในระบบ GFMIS และต้นทุนที่นำมาคำนวณต้นทุนผลผลิต)</t>
    </r>
  </si>
  <si>
    <r>
      <t xml:space="preserve">          </t>
    </r>
    <r>
      <rPr>
        <u val="single"/>
        <sz val="16"/>
        <color indexed="8"/>
        <rFont val="TH SarabunPSK"/>
        <family val="2"/>
      </rPr>
      <t>บวก</t>
    </r>
    <r>
      <rPr>
        <sz val="16"/>
        <color indexed="8"/>
        <rFont val="TH SarabunPSK"/>
        <family val="2"/>
      </rPr>
      <t xml:space="preserve"> ต้นทุนที่เกี่ยวข้องในการผลิตผลผลิต </t>
    </r>
  </si>
  <si>
    <r>
      <t xml:space="preserve">          </t>
    </r>
    <r>
      <rPr>
        <u val="single"/>
        <sz val="16"/>
        <color indexed="8"/>
        <rFont val="TH SarabunPSK"/>
        <family val="2"/>
      </rPr>
      <t>หัก</t>
    </r>
    <r>
      <rPr>
        <sz val="16"/>
        <color indexed="8"/>
        <rFont val="TH SarabunPSK"/>
        <family val="2"/>
      </rPr>
      <t xml:space="preserve"> ต้นทุนที่ไม่เกี่ยวข้องในการผลิตผลผลิต </t>
    </r>
  </si>
  <si>
    <t>ต้นทุนผลผลิตประจำปีงบประมาณ พ.ศ. 2564 (ต.ค. 63 - ก.ย. 64)</t>
  </si>
  <si>
    <r>
      <t xml:space="preserve"> </t>
    </r>
    <r>
      <rPr>
        <b/>
        <u val="single"/>
        <sz val="16"/>
        <color indexed="8"/>
        <rFont val="TH SarabunPSK"/>
        <family val="2"/>
      </rPr>
      <t>ตารางที่ 8</t>
    </r>
    <r>
      <rPr>
        <b/>
        <sz val="16"/>
        <color indexed="8"/>
        <rFont val="TH SarabunPSK"/>
        <family val="2"/>
      </rPr>
      <t xml:space="preserve">  เปรียบเทียบผลการคำนวณต้นทุนผลผลิตย่อยแยกตามแหล่งเงิน</t>
    </r>
  </si>
  <si>
    <r>
      <rPr>
        <b/>
        <u val="single"/>
        <sz val="16"/>
        <rFont val="TH SarabunPSK"/>
        <family val="2"/>
      </rPr>
      <t>ตารางที่ 9</t>
    </r>
    <r>
      <rPr>
        <b/>
        <sz val="16"/>
        <rFont val="TH SarabunPSK"/>
        <family val="2"/>
      </rPr>
      <t xml:space="preserve">  เปรียบเทียบผลการคำนวณต้นทุนกิจกรรมหลักแยกตามแหล่งเงิน</t>
    </r>
  </si>
  <si>
    <r>
      <rPr>
        <b/>
        <u val="single"/>
        <sz val="16"/>
        <rFont val="TH SarabunPSK"/>
        <family val="2"/>
      </rPr>
      <t>ตารางที่ 9</t>
    </r>
    <r>
      <rPr>
        <b/>
        <sz val="16"/>
        <rFont val="TH SarabunPSK"/>
        <family val="2"/>
      </rPr>
      <t xml:space="preserve">  เปรียบเทียบผลการคำนวณต้นทุนกิจกรรมหลักแยกตามแหล่งเงิน (ต่อ)</t>
    </r>
  </si>
  <si>
    <r>
      <t xml:space="preserve"> </t>
    </r>
    <r>
      <rPr>
        <b/>
        <u val="single"/>
        <sz val="16"/>
        <rFont val="TH SarabunPSK"/>
        <family val="2"/>
      </rPr>
      <t>ตารางที่ 10</t>
    </r>
    <r>
      <rPr>
        <b/>
        <sz val="16"/>
        <rFont val="TH SarabunPSK"/>
        <family val="2"/>
      </rPr>
      <t xml:space="preserve">  เปรียบเทียบผลการคำนวณต้นทุนผลผลิตหลักแยกตามแหล่งเงิน</t>
    </r>
  </si>
  <si>
    <t>ต้นทุนทางตรง ปีงบประมาณ  พ.ศ.  2564</t>
  </si>
  <si>
    <t>ศูนย์พัฒนาการสาธารสุขมูลฐานภาคกลาง จังหวัดชลบุรี (18)</t>
  </si>
  <si>
    <t>ศูนย์พัฒนาการสาธารสุขมูลฐานภาคใต้ จังหวัดนครศรีธรรมราช (21)</t>
  </si>
  <si>
    <t>ศูนย์พัฒนาการสาธารณสุขมูลฐานภาคเหนือ จังหวัดนครสวรรค์ (36)</t>
  </si>
  <si>
    <t>ศูนย์พัฒนาการสาธารณสุขมูลฐานภาคตะวันออกเฉียงเหนือ จังหวัดขอนแก่น (41)</t>
  </si>
  <si>
    <t>กลุ่มเทคโนโลยีสารสนเทศ (29)</t>
  </si>
  <si>
    <r>
      <rPr>
        <b/>
        <u val="single"/>
        <sz val="16"/>
        <color indexed="8"/>
        <rFont val="TH SarabunPSK"/>
        <family val="2"/>
      </rPr>
      <t>ตารางที่ 1</t>
    </r>
    <r>
      <rPr>
        <b/>
        <sz val="16"/>
        <color indexed="8"/>
        <rFont val="TH SarabunPSK"/>
        <family val="2"/>
      </rPr>
      <t>1 รายงานเปรียบเทียบต้นทุนทางตรงตามศูนย์ต้นทุนแยกตามประเภทค่าใช้จ่ายและลักษณะของต้นทุน (คงที่/ผันแปร)</t>
    </r>
  </si>
  <si>
    <r>
      <rPr>
        <b/>
        <u val="single"/>
        <sz val="16"/>
        <rFont val="TH SarabunPSK"/>
        <family val="2"/>
      </rPr>
      <t xml:space="preserve"> ตารางที่ 12</t>
    </r>
    <r>
      <rPr>
        <b/>
        <sz val="16"/>
        <rFont val="TH SarabunPSK"/>
        <family val="2"/>
      </rPr>
      <t xml:space="preserve"> รายงานเปรียบเทียบต้นทุนทางอ้อมตามลักษณะของต้นทุน (คงที่/ผันแปร)</t>
    </r>
  </si>
  <si>
    <r>
      <t xml:space="preserve"> </t>
    </r>
    <r>
      <rPr>
        <b/>
        <u val="single"/>
        <sz val="16"/>
        <rFont val="TH SarabunPSK"/>
        <family val="2"/>
      </rPr>
      <t>ตารางที่ 12</t>
    </r>
    <r>
      <rPr>
        <b/>
        <sz val="16"/>
        <rFont val="TH SarabunPSK"/>
        <family val="2"/>
      </rPr>
      <t xml:space="preserve"> รายงานเปรียบเทียบต้นทุนทางอ้อมตามลักษณะของต้นทุน (คงที่/ผันแปร) (ต่อ)</t>
    </r>
  </si>
  <si>
    <t>สำนักงานเลขานุการกรม (03)</t>
  </si>
  <si>
    <t>กลุ่มคลัง (04)</t>
  </si>
  <si>
    <r>
      <rPr>
        <b/>
        <u val="single"/>
        <sz val="16"/>
        <color indexed="8"/>
        <rFont val="TH SarabunPSK"/>
        <family val="2"/>
      </rPr>
      <t xml:space="preserve"> ตารางที่ 7</t>
    </r>
    <r>
      <rPr>
        <b/>
        <sz val="16"/>
        <color indexed="8"/>
        <rFont val="TH SarabunPSK"/>
        <family val="2"/>
      </rPr>
      <t xml:space="preserve"> เปรียบเทียบผลการคำนวณต้นทุนกิจกรรมย่อยแยกตามแหล่งเงิน</t>
    </r>
  </si>
  <si>
    <t xml:space="preserve">พัฒนาศักยภาพครอบครัวให้มีการจัดการสุขภาพได้อย่างยั่งยื่น  </t>
  </si>
  <si>
    <t>08</t>
  </si>
  <si>
    <t>09</t>
  </si>
  <si>
    <r>
      <t xml:space="preserve"> </t>
    </r>
    <r>
      <rPr>
        <b/>
        <u val="single"/>
        <sz val="16"/>
        <rFont val="TH SarabunPSK"/>
        <family val="2"/>
      </rPr>
      <t>ตารางที่</t>
    </r>
    <r>
      <rPr>
        <b/>
        <sz val="16"/>
        <rFont val="TH SarabunPSK"/>
        <family val="2"/>
      </rPr>
      <t xml:space="preserve"> 7 เปรียบเทียบผลการคำนวณต้นทุนกิจกรรมย่อยแยกตามแหล่งเงิน (ต่อ)</t>
    </r>
  </si>
  <si>
    <r>
      <t xml:space="preserve"> </t>
    </r>
    <r>
      <rPr>
        <b/>
        <u val="single"/>
        <sz val="16"/>
        <rFont val="TH SarabunPSK"/>
        <family val="2"/>
      </rPr>
      <t>ตารางที่ 8</t>
    </r>
    <r>
      <rPr>
        <b/>
        <sz val="16"/>
        <rFont val="TH SarabunPSK"/>
        <family val="2"/>
      </rPr>
      <t xml:space="preserve">  เปรียบเทียบผลการคำนวณต้นทุนผลผลิตย่อยแยกตามแหล่งเงิน (ต่อ)</t>
    </r>
  </si>
  <si>
    <r>
      <t xml:space="preserve"> </t>
    </r>
    <r>
      <rPr>
        <b/>
        <u val="single"/>
        <sz val="16"/>
        <rFont val="TH SarabunPSK"/>
        <family val="2"/>
      </rPr>
      <t>ตารางที่ 10</t>
    </r>
    <r>
      <rPr>
        <b/>
        <sz val="16"/>
        <rFont val="TH SarabunPSK"/>
        <family val="2"/>
      </rPr>
      <t xml:space="preserve">  เปรียบเทียบผลการคำนวณต้นทุนผลผลิตหลักแยกตามแหล่งเงิน (ต่อ)</t>
    </r>
  </si>
  <si>
    <r>
      <rPr>
        <b/>
        <u val="single"/>
        <sz val="16"/>
        <rFont val="TH SarabunPSK"/>
        <family val="2"/>
      </rPr>
      <t>ตารางที่ 11</t>
    </r>
    <r>
      <rPr>
        <b/>
        <sz val="16"/>
        <rFont val="TH SarabunPSK"/>
        <family val="2"/>
      </rPr>
      <t xml:space="preserve"> รายงานเปรียบเทียบต้นทุนทางตรงตามศูนย์ต้นทุนแยกตามประเภทค่าใช้จ่ายและลักษณะของต้นทุน (คงที่/ผันแปร) (ต่อ)</t>
    </r>
  </si>
  <si>
    <t>ศูนย์สนับสนุนบริการสุขภาพที่ 1  (13)</t>
  </si>
  <si>
    <t>ศูนย์สนับสนุนบริการสุขภาพที่ 2  (38)</t>
  </si>
  <si>
    <t>ศูนย์สนับสนุนบริการสุขภาพที่ 3  (10)</t>
  </si>
  <si>
    <t>ศูนย์สนับสนุนบริการสุขภาพที่ 4  (35)</t>
  </si>
  <si>
    <t>ศูนย์สนับสนุนบริการสุขภาพที่ 5  (08)</t>
  </si>
  <si>
    <t>ศูนย์สนับสนุนบริการสุขภาพที่ 6  (15)</t>
  </si>
  <si>
    <t>ศูนย์สนับสนุนบริการสุขภาพที่ 7  (09)</t>
  </si>
  <si>
    <t>ศูนย์สนับสนุนบริการสุขภาพที่ 8  (40)</t>
  </si>
  <si>
    <t>ศูนย์สนับสนุนบริการสุขภาพที่ 9  (11)</t>
  </si>
  <si>
    <t>ศูนย์สนับสนุนบริการสุขภาพที่ 10  (12)</t>
  </si>
  <si>
    <t>ศูนย์สนับสนุนบริการสุขภาพที่ 11 (16)</t>
  </si>
  <si>
    <t>ศูนย์สนับสนุนบริการสุขภาพที่ 12  (14)</t>
  </si>
  <si>
    <t>ศูนย์สนับสนุนบริการสุขภาพที่ 1 จังหวัดเชียงใหม่ (13)</t>
  </si>
  <si>
    <t>ศูนย์สนับสนุนบริการสุขภาพที่ 2 จังหวัดพิษณุโลก (38)</t>
  </si>
  <si>
    <t>ศูนย์สนับสนุนบริการสุขภาพที่ 3 จังหวัดนครสวรรค์ (10)</t>
  </si>
  <si>
    <t>ศูนย์สนับสนุนบริการสุขภาพที่ 4 จังหวัดนนทบุรี (35)</t>
  </si>
  <si>
    <t>ศูนย์สนับสนุนบริการสุขภาพที่ 5 จังหวัดราชบุรี (08)</t>
  </si>
  <si>
    <t>ศูนย์สนับสนุนบริการสุขภาพที่ 6 จังหวัดชลบุรี (15)</t>
  </si>
  <si>
    <t>ศูนย์สนับสนุนบริการสุขภาพที่ 7 จังหวัดขอนแก่น (09)</t>
  </si>
  <si>
    <t>ศูนย์สนับสนุนบริการสุขภาพที่ 8 จังหวัดอุดรธานี (40)</t>
  </si>
  <si>
    <t>ศูนย์สนับสนุนบริการสุขภาพที่ 9 จังหวัดนครราชสีมา (11)</t>
  </si>
  <si>
    <t>ศูนย์สนับสนุนบริการสุขภาพที่ 10 จังหวัดอุบลราชธานี (12)</t>
  </si>
  <si>
    <t>ศูนย์สนับสนุนบริการสุขภาพที่ 11 จังหวัดสุราษฎร์ธานี (16)</t>
  </si>
  <si>
    <t>ศูนย์สนับสนุนบริการสุขภาพที่ 12 จังหวัดสงขลา (14)</t>
  </si>
  <si>
    <t>ศูนย์คุ้มครองผู้บริโภคด้านระบบบริการสุขภาพ (39)</t>
  </si>
  <si>
    <t>กองสนับสนุนสุขภาพภาคประชาชน (17)</t>
  </si>
  <si>
    <r>
      <rPr>
        <b/>
        <u val="single"/>
        <sz val="16"/>
        <color indexed="8"/>
        <rFont val="TH SarabunPSK"/>
        <family val="2"/>
      </rPr>
      <t>ตารางที่ 2</t>
    </r>
    <r>
      <rPr>
        <b/>
        <sz val="16"/>
        <color indexed="8"/>
        <rFont val="TH SarabunPSK"/>
        <family val="2"/>
      </rPr>
      <t xml:space="preserve"> รายงานต้นทุนตามศูนย์ต้นทุนแยกตามประเภทค่าใช้จ่าย ประจำปีงบประมาณ พ.ศ. 2565</t>
    </r>
  </si>
  <si>
    <t>ศูนย์บริการธุรกิจสุขภาพ (43)</t>
  </si>
  <si>
    <r>
      <t>ตารางที่ 3</t>
    </r>
    <r>
      <rPr>
        <b/>
        <sz val="16"/>
        <rFont val="TH SarabunPSK"/>
        <family val="2"/>
      </rPr>
      <t xml:space="preserve">  รายงานต้นทุนกิจกรรมย่อยแยกตามแหล่งเงิน ประจำปีงบประมาณ พ.ศ. 2565</t>
    </r>
  </si>
  <si>
    <r>
      <t>ตาราง 4</t>
    </r>
    <r>
      <rPr>
        <b/>
        <sz val="16"/>
        <rFont val="TH SarabunPSK"/>
        <family val="2"/>
      </rPr>
      <t xml:space="preserve"> รายงานต้นทุนผลผลิตย่อยแยกตามแหล่งของเงิน ประจำปีงบประมาณ พ.ศ. 2565</t>
    </r>
  </si>
  <si>
    <r>
      <t>ตาราง 5</t>
    </r>
    <r>
      <rPr>
        <b/>
        <sz val="16"/>
        <rFont val="TH SarabunPSK"/>
        <family val="2"/>
      </rPr>
      <t xml:space="preserve"> รายงานต้นทุนกิจกรรมหลักแยกตามแหล่งของเงิน ประจำปีงบประมาณ พ.ศ. 2565</t>
    </r>
  </si>
  <si>
    <r>
      <t>ตาราง 6</t>
    </r>
    <r>
      <rPr>
        <b/>
        <sz val="16"/>
        <rFont val="TH SarabunPSK"/>
        <family val="2"/>
      </rPr>
      <t xml:space="preserve"> รายงานต้นทุนผลผลิตหลักแยกตามแหล่งของเงิน ประจำปีงบประมาณ พ.ศ. 2565</t>
    </r>
  </si>
  <si>
    <t>การให้บริการประชาชน</t>
  </si>
  <si>
    <t>ส่งเสริมคุณภาพบริการงานวิชาการและสถานพยาบาลสุขภาพต้นแบบด้านวิศวกรรมการแพทย์</t>
  </si>
  <si>
    <t>สร้างเครือข่ายและพันธมิตรด้านวิศวกรรมการแพทย์</t>
  </si>
  <si>
    <t>พัฒนาศักยภาพแกนนำสุขภาพในการดำเนินงานพัฒนาความรอบรู้ด้านสุขภาพ</t>
  </si>
  <si>
    <t>พัฒนาบุคลากรด้านคุณธรรมจริยธรรมสู่สังคมที่ไม่ทนต่อการทุจริตและประพฤติมิชอบ</t>
  </si>
  <si>
    <t>ส่งเสริมพัฒนาดำเนินงานด้านคุณธรรมจริยธรรม</t>
  </si>
  <si>
    <t>ผู้สูงอายุได้รับการดูแล ส่งเสริม และลดพฤติกรรมเสี่ยงโดยชุมชน</t>
  </si>
  <si>
    <t>ส่งเสริม พัฒนา และกำกับดูแลการคุ้มครองผู้บริโภคด้านระบบบริการสุขภาพ</t>
  </si>
  <si>
    <t>ปลูกฝังวิธีคิด ปลุกจิตสำนึก ให้มีวัฒนธรรมและพฤติกรรมซื่อสัตย์สุจริต</t>
  </si>
  <si>
    <t>ส่งเสริม พัฒนา เมืองสุขภาพและการท่องเทียวเชิงสุขภาพ</t>
  </si>
  <si>
    <t>การคุ้มครองผู้บริโภคด้านผลิตภัณฑ์สุขภาพและบริการสุขภาพ</t>
  </si>
  <si>
    <t>ภาคีเครือข่ายได้รับการส่งเสริม พัฒนาให้มีศักยภาพในการดำเนินการจัดการสุขภาพและพฤติกรรมสุขภาพที่เหมาะสมในชุมชน</t>
  </si>
  <si>
    <t>โครงการพัฒนาและสร้างเสริมศักยภาพคนทุกกลุ่มวัย</t>
  </si>
  <si>
    <t>โครงการยกระดับมาตรฐานบริการสุขภาพรองรับการแข่งขันอุตสาหกรรมการแพทย์ครบวงจร</t>
  </si>
  <si>
    <t>โครงการพัฒนาการท่องเที่ยวเชิงสุขภาพ</t>
  </si>
  <si>
    <t>โครงการยกระดับพัฒนาการประเมินคุณธรรมและความโปร่งใสในการดำเนินงานของส่วนราชการภาครัฐ</t>
  </si>
  <si>
    <t>ต้นทุนผลผลิตประจำปีงบประมาณ พ.ศ. 2565 (ต.ค.64 - ก.ย.65)</t>
  </si>
  <si>
    <t>ธุรกรรม</t>
  </si>
  <si>
    <t>หลักสูตร</t>
  </si>
  <si>
    <t>ส่งเสริมพัฒนา ควบคุม กำกับ มาตรฐานสถานประกอบการเพื่อสุขภาพ (เขตนครสวรรค์)</t>
  </si>
  <si>
    <t>ต้นทุนผลผลิตประจำปีงบประมาณ พ.ศ. 2564 (ต.ค. 64 - ก.ย. 65)</t>
  </si>
  <si>
    <t>ต้นทุนทางตรง ปีงบประมาณ  พ.ศ.  2565</t>
  </si>
  <si>
    <t>สำหรับปีงบประมาณ พ.ศ. 2565</t>
  </si>
  <si>
    <t xml:space="preserve"> ปีงบประมาณ พ.ศ. 2564</t>
  </si>
  <si>
    <t>ปีงบประมาณ พ.ศ. 2565</t>
  </si>
  <si>
    <r>
      <t>เหตุผล</t>
    </r>
    <r>
      <rPr>
        <sz val="16"/>
        <rFont val="TH SarabunPSK"/>
        <family val="2"/>
      </rPr>
      <t xml:space="preserve">  เนื่องจากในปีงบประมาณ พ.ศ. 2565 ไม่มีผลการดำเนินการเบิกจ่ายค่าใช้จ่ายฝึกอบรมภายนอกของศูนยต้นทุน 2100700000 ซึ่งเป็นศูนย์ต้นของกรมที่เป็นค่าใช้จ่ายที่ต้องดำเนินการในการปันส่วนค่าใช้จ่ายทางอ้อม จึงมีผลทำให้ต้นทุนรวมเพิ่มขึ้น คิดเป็น 100%</t>
    </r>
  </si>
  <si>
    <r>
      <t>เหตุผล</t>
    </r>
    <r>
      <rPr>
        <sz val="16"/>
        <rFont val="TH SarabunPSK"/>
        <family val="2"/>
      </rPr>
      <t xml:space="preserve">  เนื่องจากในปีงบประมาณ พ.ศ. 2565 มีผลการดำเนินการเบิกจ่ายค่าเดินทางไปราชการในประเทศของศูนยต้นทุน 2100700000 ซึ่งเป็นศูนย์ต้นของกรมที่เป็นค่าใช้จ่ายที่ต้องดำเนินการในการปันส่วนค่าใช้จ่ายทางอ้อมเพิ่มขึ้นจากปีงบประมาณ พ.ศ. 2564  จึงมีผลทำให้ต้นทุนรวมเพิ่มขึ้นคิดเป็น 10.87%</t>
    </r>
  </si>
  <si>
    <r>
      <t xml:space="preserve">เหตุผล </t>
    </r>
    <r>
      <rPr>
        <sz val="16"/>
        <rFont val="TH SarabunPSK"/>
        <family val="2"/>
      </rPr>
      <t xml:space="preserve"> เนื่องจากในปีงบประมาณ พ.ศ. 2565 มีผลการดำเนินการเบิกจ่ายค่าใช้งบบุคลากร เช่น เงินเดือน ค่าตอบแทนเต็มขั้น ของศูนย์ต้นทุน 2100700000 ซึ่งเป็นศูนย์ต้นของกรมที่เป็นค่าใช้จ่ายที่ต้องดำเนินการในการปันส่วนค่าใช้จ่ายทางอ้อมเพิ่มขึ้นจากปีงบประมาณ พ.ศ. 2564  จึงมีผลทำให้ต้นทุนรวมเพิ่มขึ้น 10.50 %</t>
    </r>
  </si>
  <si>
    <r>
      <t>เหตุผล</t>
    </r>
    <r>
      <rPr>
        <sz val="16"/>
        <rFont val="TH SarabunPSK"/>
        <family val="2"/>
      </rPr>
      <t xml:space="preserve">  เนื่องจากในปีงบประมาณ พ.ศ. 2565 มีผลการดำเนินการเบิกจ่ายค่าใช้สอยอื่น ๆ และค่าตอบแทนการปฏิบัติงาน เงินนอกของศูนยต้นทุน 2100700000 ซึ่งเป็นศูนย์ต้นของกรมที่เป็นค่าใช้จ่ายที่ต้องดำเนินการในการปันส่วนค่าใช้จ่ายทางอ้อมเพิ่มขึ้นจากปีงบประมาณ พ.ศ. 2564  จึงมีผลทำให้ต้นทุนรวมเพิ่มขึ้นคิดเป็น 18.42%
</t>
    </r>
  </si>
  <si>
    <t xml:space="preserve"> - ศูนย์ต้นทุนหลักที่ 17 กองสนับสนุนภาคสุขภาพภาคประชาชน ต้นทุนรวม เพิ่มขึ้น ซึ่งเกิดจากค่าใช้เงินอุดหนุน ที่มีผลการดำเนินการเบิกจ่ายเป็นค่าป่วยการในการปฏิบัติหน้าที่ของอาสาสมัครสาธารณสุขประจำหมู่บ้าน (อสม.) ซึ่งในปีงบประมาณ พ.ศ. 2564 ไม่มีผลการเบิกจ่าย และงบกลาง มีผลการดำเนินงานการเบิกจ่าย ตามโครงการเงินกู้เพื่อแก้ไขปัญหาเศรษฐกิจและสังคมจากการระบาดของโรคติดเชื้อไวรัสโคโรนา 2019  เป็นการสนับสนุน และเพิ่มค่าเสี่ยงภัยสำหรับการปฏิบัติงานของอสม.ในการเฝ้าระวัง ป้องกัน และควบคุมโรคติดต่อเชื้อไวรัสโคโรนา 2019 ที่เพิ่มขึ้นจากปีงบประมาณ พ.ศ. 2564</t>
  </si>
  <si>
    <t xml:space="preserve"> - ศูนย์ต้นทุนหลักที่ 26 กองสถานประกอบการเพื่อสุขภาพ ต้นทุนรวม เพิ่มขึ้น 23.87% ซึ่งเกิดจากมีผลการดำเนินการเบิกจ่ายค่าใช้จ่ายด้านการฝึกอบรมเพิ่มขึ้นจากปีงบประมาณ พ.ศ. 2564 เนื่องจากเกิดสถานการณ์การแพร่ระบาดของโรคโควิด-19 กระทรวงสาธารณสุขจึงมีนโยบายให้มีการจัดตั้งสถานกักกันโรคทางเลือก โดยให้นำโรงแรมมาเป็นสถานกักกันโรค จึงทำให้ต้องใช้งบประมาณในการลงพื้นที่ตรวจสถานที่เพื่อพิจารณาอนุญาตเป็นสถานกักกันโรคตามพรบ.สถานพยาบาลที่มีการยกเว้นชั่วคราวในช่วงที่มีการแพร่ระบาดของโรคโควิด 19 รวมทั้ง การจัดประชุม อบรม สัมมนา ผู้ประกอบการโรงแรม ผู้ปฏิบัติงานของโรงแรมที่ปรับเป็นสถานกันกันโรค จึงทำให้ต้องใช้งบประมาณเพิ่มขึ้น</t>
  </si>
  <si>
    <t xml:space="preserve"> - ศูนย์ต้นทุนหลักที่ 13 ศูนย์สนับสนุนบริการสุขภาพที่ 1 จังหวัดเชียงใหม่ ต้นทุนรวมลดลง 40.04% เนื่องมีผลการดำเนินการในการเบิกจ่ายค่าใช้จ่าย ค่าตอบแทน ใช้สอยวัสดุ ลดลง จากปีงบประมาณ พ.ศ. 2564 ด้วยสถานการณ์การระบาดของโรคติดเชื้อโคโรนาไวรัส 2019 (Covid-19) ที่มีผู้ติดเชื้อลดลงทำให้การสนับสนุนเครื่องมือการแพทย์สำหรับการปฏิบัติงานของอสม.ในชุมชนทุกพื้นที่ของประเทศได้รับงบประมาณลดลงในการจัดซื้อวัดสุอุปกรณ์ทางการแพทย์ เช่น หน้ากากอนามัย แอลกฮอล์ ถุงมือยาง ชุด PPE เป็นต้น</t>
  </si>
  <si>
    <t xml:space="preserve"> - ศูนย์ต้นทุนหลักที่ 38 ศูนย์สนับสนุนบริการสุขภาพที่ 2 จังหวัดพิษณุโลก ต้นทุนรวมลดลง 77.24% เนื่องมีผลการดำเนินการในการเบิกจ่ายค่าใช้จ่าย ค่าตอบแทน ใช้สอยวัสดุ ลดลง จากปีงบประมาณ พ.ศ. 2564 ด้วยสถานการณ์การระบาดของโรคติดเชื้อโคโรนาไวรัส 2019 (Covid-19) ที่มีผู้ติดเชื้อลดลงทำให้การสนับสนุนเครื่องมือการแพทย์สำหรับการปฏิบัติงานของอสม.ในชุมชนทุกพื้นที่ของประเทศได้รับงบประมาณลดลงในการจัดซื้อวัดสุอุปกรณ์ทางการแพทย์ เช่น หน้ากากอนามัย แอลกฮอล์ ถุงมือยาง ชุด PPE เป็นต้น</t>
  </si>
  <si>
    <t xml:space="preserve"> - ศูนย์ต้นทุนหลักที่ 10 ศูนย์สนับสนุนบริการสุขภาพที่ 3 จังหวัดนครสวรรค์ ต้นทุนรวมลดลง 71.10% เนื่องมีผลการดำเนินการในการเบิกจ่ายค่าใช้จ่าย ค่าตอบแทน ใช้สอยวัสดุ ลดลง จากปีงบประมาณ พ.ศ. 2564 ด้วยสถานการณ์การระบาดของโรคติดเชื้อโคโรนาไวรัส 2019 (Covid-19) ที่มีผู้ติดเชื้อลดลงทำให้การสนับสนุนเครื่องมือการแพทย์สำหรับการปฏิบัติงานของอสม.ในชุมชนทุกพื้นที่ของประเทศได้รับงบประมาณลดลงในการจัดซื้อวัดสุอุปกรณ์ทางการแพทย์ เช่น หน้ากากอนามัย แอลกฮอล์ ถุงมือยาง ชุด PPE เป็นต้น</t>
  </si>
  <si>
    <t xml:space="preserve"> - ศูนย์ต้นทุนหลักที่ 4 ศูนย์สนับสนุนบริการสุขภาพที่ 4 จังหวัดนนทบุรี ต้นทุนรวมลดลง 80.78% เนื่องมีผลการดำเนินการในการเบิกจ่ายค่าใช้จ่าย ค่าตอบแทน ใช้สอยวัสดุ ลดลง จากปีงบประมาณ พ.ศ. 2564 ด้วยสถานการณ์การระบาดของโรคติดเชื้อโคโรนาไวรัส 2019 (Covid-19) ที่มีผู้ติดเชื้อลดลงทำให้การสนับสนุนเครื่องมือการแพทย์สำหรับการปฏิบัติงานของอสม.ในชุมชนทุกพื้นที่ของประเทศได้รับงบประมาณลดลงในการจัดซื้อวัดสุอุปกรณ์ทางการแพทย์ เช่น หน้ากากอนามัย แอลกฮอล์ ถุงมือยาง ชุด PPE เป็นต้น</t>
  </si>
  <si>
    <t xml:space="preserve"> - ศูนย์ต้นทุนหลักที่ 5 ศูนย์สนับสนุนบริการสุขภาพที่ 5 จังหวัดราชบุรี  ต้นทุนรวมลดลง 73.60% เนื่องมีผลการดำเนินการในการเบิกจ่ายค่าใช้จ่าย ค่าตอบแทน ใช้สอยวัสดุ ลดลง จากปีงบประมาณ พ.ศ. 2564 ด้วยสถานการณ์การระบาดของโรคติดเชื้อโคโรนาไวรัส 2019 (Covid-19) ที่มีผู้ติดเชื้อลดลงทำให้การสนับสนุนเครื่องมือการแพทย์สำหรับการปฏิบัติงานของอสม.ในชุมชนทุกพื้นที่ของประเทศได้รับงบประมาณลดลงในการจัดซื้อวัดสุอุปกรณ์ทางการแพทย์ เช่น หน้ากากอนามัย แอลกฮอล์ ถุงมือยาง ชุด PPE เป็นต้น</t>
  </si>
  <si>
    <t xml:space="preserve"> - ศูนย์ต้นทุนหลักที่ 6 ศูนย์สนับสนุนบริการสุขภาพที่ 6 จังหวัดชลบุรี  ต้นทุนรวมลดลง 80.11% เนื่องมีผลการดำเนินการในการเบิกจ่ายค่าใช้จ่าย ค่าตอบแทน ใช้สอยวัสดุ ลดลง จากปีงบประมาณ พ.ศ. 2564 ด้วยสถานการณ์การระบาดของโรคติดเชื้อโคโรนาไวรัส 2019 (Covid-19) ที่มีผู้ติดเชื้อลดลงทำให้การสนับสนุนเครื่องมือการแพทย์สำหรับการปฏิบัติงานของอสม.ในชุมชนทุกพื้นที่ของประเทศได้รับงบประมาณลดลงในการจัดซื้อวัดสุอุปกรณ์ทางการแพทย์ เช่น หน้ากากอนามัย แอลกฮอล์ ถุงมือยาง ชุด PPE เป็นต้น</t>
  </si>
  <si>
    <t xml:space="preserve"> - ศูนย์ต้นทุนหลักที่ 7 ศูนย์สนับสนุนบริการสุขภาพที่ 7 จังหวัดขอนแก่น  ต้นทุนรวมลดลง 76.86% เนื่องมีผลการดำเนินการในการเบิกจ่ายค่าใช้จ่าย ค่าตอบแทน ใช้สอยวัสดุ ลดลง จากปีงบประมาณ พ.ศ. 2564 ด้วยสถานการณ์การระบาดของโรคติดเชื้อโคโรนาไวรัส 2019 (Covid-19) ที่มีผู้ติดเชื้อลดลงทำให้การสนับสนุนเครื่องมือการแพทย์สำหรับการปฏิบัติงานของอสม.ในชุมชนทุกพื้นที่ของประเทศได้รับงบประมาณลดลงในการจัดซื้อวัดสุอุปกรณ์ทางการแพทย์ เช่น หน้ากากอนามัย แอลกฮอล์ ถุงมือยาง ชุด PPE เป็นต้น</t>
  </si>
  <si>
    <t xml:space="preserve"> - ศูนย์ต้นทุนหลักที่ 8 ศูนย์สนับสนุนบริการสุขภาพที่ 8 จังหวัดอุดรธานี  ต้นทุนรวมลดลง 76.29% เนื่องมีผลการดำเนินการในการเบิกจ่ายค่าใช้จ่าย ค่าตอบแทน ใช้สอยวัสดุ ลดลง จากปีงบประมาณ พ.ศ. 2564 ด้วยสถานการณ์การระบาดของโรคติดเชื้อโคโรนาไวรัส 2019 (Covid-19) ที่มีผู้ติดเชื้อลดลงทำให้การสนับสนุนเครื่องมือการแพทย์สำหรับการปฏิบัติงานของอสม.ในชุมชนทุกพื้นที่ของประเทศได้รับงบประมาณลดลงในการจัดซื้อวัดสุอุปกรณ์ทางการแพทย์ เช่น หน้ากากอนามัย แอลกฮอล์ ถุงมือยาง ชุด PPE เป็นต้น</t>
  </si>
  <si>
    <t xml:space="preserve"> - ศูนย์ต้นทุนหลักที่ 9 ศูนย์สนับสนุนบริการสุขภาพที่ 9 จังหวัดนครราชสีมา  ต้นทุนรวมลดลง 76.09% เนื่องมีผลการดำเนินการในการเบิกจ่ายค่าใช้จ่าย ค่าตอบแทน ใช้สอยวัสดุ ลดลง จากปีงบประมาณ พ.ศ. 2564 ด้วยสถานการณ์การระบาดของโรคติดเชื้อโคโรนาไวรัส 2019 (Covid-19) ที่มีผู้ติดเชื้อลดลงทำให้การสนับสนุนเครื่องมือการแพทย์สำหรับการปฏิบัติงานของอสม.ในชุมชนทุกพื้นที่ของประเทศได้รับงบประมาณลดลงในการจัดซื้อวัดสุอุปกรณ์ทางการแพทย์ เช่น หน้ากากอนามัย แอลกฮอล์ ถุงมือยาง ชุด PPE เป็นต้น</t>
  </si>
  <si>
    <t xml:space="preserve"> - ศูนย์ต้นทุนหลักที่ 10 ศูนย์สนับสนุนบริการสุขภาพที่ 10 จังหวัดอุบลราชธานี  ต้นทุนรวมลดลง 66.63% เนื่องมีผลการดำเนินการในการเบิกจ่ายค่าใช้จ่าย ค่าตอบแทน ใช้สอยวัสดุ ลดลง จากปีงบประมาณ พ.ศ. 2564 ด้วยสถานการณ์การระบาดของโรคติดเชื้อโคโรนาไวรัส 2019 (Covid-19) ที่มีผู้ติดเชื้อลดลงทำให้การสนับสนุนเครื่องมือการแพทย์สำหรับการปฏิบัติงานของอสม.ในชุมชนทุกพื้นที่ของประเทศได้รับงบประมาณลดลงในการจัดซื้อวัดสุอุปกรณ์ทางการแพทย์ เช่น หน้ากากอนามัย แอลกฮอล์ ถุงมือยาง ชุด PPE เป็นต้น</t>
  </si>
  <si>
    <t xml:space="preserve"> - ศูนย์ต้นทุนหลักที่ 11 ศูนย์สนับสนุนบริการสุขภาพที่ 11 จังหวัดสุราษฎร์ธานี  ต้นทุนรวมลดลง 23.17% เนื่องมีผลการดำเนินการในการเบิกจ่ายค่าใช้จ่าย ค่าตอบแทน ใช้สอยวัสดุ ลดลง จากปีงบประมาณ พ.ศ. 2564 ด้วยสถานการณ์การระบาดของโรคติดเชื้อโคโรนาไวรัส 2019 (Covid-19) ที่มีผู้ติดเชื้อลดลงทำให้การสนับสนุนเครื่องมือการแพทย์สำหรับการปฏิบัติงานของอสม.ในชุมชนทุกพื้นที่ของประเทศได้รับงบประมาณลดลงในการจัดซื้อวัดสุอุปกรณ์ทางการแพทย์ เช่น หน้ากากอนามัย แอลกฮอล์ ถุงมือยาง ชุด PPE เป็นต้น</t>
  </si>
  <si>
    <t xml:space="preserve"> - ศูนย์ต้นทุนหลักที่ 18 ศูนย์พัฒนาการสาธารสุขมูลฐานภาคกลาง จังหวัดชลบุรี ต้นทุนรวมเพิ่มขึ้น 28.92% เนื่องจากมีผลการดำเนินการในการเบิกค่าใช้จ่ายการฝึกอบรมบุคคลภายนอกเพิ่มขึ้นจากปีงบประมาณ พ.ศ. 2564 และมีผลการปฏิบัติงานตามภารกิจที่ได้รับมอบหมายเพิ่มขึ้นจากปีงบประมาณ พ.ศ. 2564 ประกอบด้วยประชุมวิชาการ 4 ภาค เพื่อแลกเปลี่ยนเรียนรู้การจัดการสุขภาพชุมชน และการประชุมวิชาการเสริมศักยภาพ อสม. หมอคนที่ 1 ที่พึ่งชุมชน คนรักษ์ สุขภาพ ปี 2565 ภาคกลาง</t>
  </si>
  <si>
    <t xml:space="preserve"> - ศูนย์ต้นทุนหลักที่ 29 กลุ่มเทคโนโลยีสารสนเทศ (29) ต้นทุนรวมเพิ่มขึ้น 28.50% เนื่องจากในปีงบประมาณ พ.ศ. 2565 หน่วยงายได้มีการพัฒนาระบบการให้บริการออนไลน์สำหรับงานคุ้มครองผู้บริโภค ของกรมสนับสนุนบริการสุขภาพ </t>
  </si>
  <si>
    <t xml:space="preserve"> - ศูนย์ต้นทุนหลักที่ 39 ศูนย์คุ้มครองผู้บริโภคด้านระบบบริการสุขภาพ (39) ต้นทุนรวมเพิ่มขึ้น 84.79% เนื่องจากในปีงบประมาณ พ.ศ. 2565 มีผลการดำเนินการในการเบิกค่าใช้จ่ายในงบบุคลากรเพิ่มขึ้นจากปีงบประมาณ พ.ศ. 2564 เนื่องในปีงบประมาณ พ.ศ. 2565 หน่วยงานได้รับเรื่องร้องเรียนที่เกิดจากการไม่ปฏิบัติตามกฎหมายที่เกี่ยวกับสถานพยาบาลและสถานประกอบการเพื่อสุขภาพ จำนวน 540 เรื่องจึงจำเป็นต้องใช้เจ้าหน้าที่ในการปฏิบัติงานที่เพิ่มขึ้นจึงมีผลทำให้ค่าใช้จ่ายงบบุคลากรเพิ่มขึ้น</t>
  </si>
  <si>
    <t>43</t>
  </si>
  <si>
    <t xml:space="preserve"> - ศูนย์ต้นทุนหลักที่ 43 ศูนย์บริการธุรกิจสุขภาพ (43) เป็นหน่วยงานที่จัดตั้งขึ้นใหม่ในปีงบประมาณ พ.ศ. 2565 เป็นงานบริการทางธุรกรรม คำแนะนำ การขออนุญาต การขออนุมัติ และการขึ้นทะเบียนสถานพยาบาล การประกอบโรคศิลปะ การคุ้มครองเด็กที่เกิดโดยอาศัยเทคโนโลยีช่วยการเจริญพันธุ์ทางการแพทย์ และสถานประกอบการเพื่อสุขภาพ</t>
  </si>
  <si>
    <t>ต้นทุนผลผลิตประจำปีงบประมาณ พ.ศ. 2565 (ต.ค. 65 - ก.ย. 66)</t>
  </si>
  <si>
    <t>ต้นทุนผลผลิตประจำปีงบประมาณ พ.ศ. 2565 (ต.ค. 64 - ก.ย. 65)</t>
  </si>
  <si>
    <t>ต้นทุนผลผลิตประจำปีงบประมาณพ.ศ. 2564 (ต.ค. 63 - ก.ย. 64)</t>
  </si>
  <si>
    <t>ในปีงบประมาณ พ.ศ. 2564 ไม่ผลผลิตหลักโครงการยกระดับมาตรฐานบริการสุขภาพรองรับการแข่งขันอุตสาหกรรมการแพทย์ครบวงจร</t>
  </si>
  <si>
    <t>ในปีงบประมาณ พ.ศ. 2565 ไม่ผลการดำเนินงานผลผลิตโครงการคุ้มครองผู้บริโภคด้านผลิตภัณฑ์สุขภาพและบริการสุขภาพ</t>
  </si>
  <si>
    <t>ในปีงบประมาณ พ.ศ.2565 ไม่มีผลการดำเนินงานกิจกรรมส่งเสริมพัฒนาการจัดบริการสุขภาพสู่ระดับนานาชาติ</t>
  </si>
  <si>
    <t>ในปีงบประมาณ พ.ศ.2565 ไม่มีผลการดำเนินงานกิจกรรมส่งเสริม พัฒนาการเฝ้าระวังบริการสุขภาพ</t>
  </si>
  <si>
    <t>ในปีงบประมาณ พ.ศ. 2564 ไม่มีผลการดำเนินงานกิจกรรมการให้บริการประชาชน</t>
  </si>
  <si>
    <t>ในปีงบประมาณ พ.ศ. 2564 ไม่มีผลการดำเนินงานกิจกรรมส่งเสริมคุณภาพบริการงานวิชาการและสถานพยาบาลสุขภาพต้นแบบด้านวิศวกรรมการแพทย์</t>
  </si>
  <si>
    <t>ในปีงบประมาณ พ.ศ. 2564 ไม่มีผลการดำเนินงานกิจกรรมสร้างเครือข่ายและพันธมิตรด้านวิศวกรรมการแพทย์</t>
  </si>
  <si>
    <t>ในปีงบประมาณ พ.ศ. 2564 ไม่มีผลการดำเนินงานกิจกรรมพัฒนาศักยภาพแกนนำสุขภาพในการดำเนินงานพัฒนาความรอบรู้ด้านสุขภาพ</t>
  </si>
  <si>
    <t>ในปีงบประมาณ พ.ศ. 2565 ไม่มีผลการดำเนินงานกิจกรรมย่อยการสร้างวิทยากรผู้นำการเปลี่ยนแปลงสู่สังคมที่ไม่ทนต่อการทุจริต พอเพียงมีวินัย สุจริต จิตอาสา</t>
  </si>
  <si>
    <t>ในปีงบประมาณ พ.ศ. 2565 ไม่มีผลการดำเนินงานกิจกรรมย่อยพัฒนาองค์กรคุณธรรม</t>
  </si>
  <si>
    <t>ในปีงบประมาณ พ.ศ. 2565 ไม่มีผลการดำเนินงานกิจกรรมย่อยพัฒนาและยกระดับคุณธรรมความโปร่งใส่การดำเนินงานของหน่วยงานภาครัฐ (ITA)</t>
  </si>
  <si>
    <t>ในปีงบประมาณ พ.ศ. 2564 ไม่มีผลการดำเนินงานกิจกรรมพัฒนาบุคลากรด้านคุณธรรมจริยธรรมสู่สังคมที่ไม่ทนต่อการทุจริตและประพฤติมิชอบ</t>
  </si>
  <si>
    <t>ในปีงบประมาณ พ.ศ. 2564 ไม่มีผลการดำเนินงานกิจกรรมส่งเสริมพัฒนาดำเนินงานด้านคุณธรรมจริยธรรม</t>
  </si>
  <si>
    <r>
      <t>เหตุผล</t>
    </r>
    <r>
      <rPr>
        <sz val="16"/>
        <color indexed="8"/>
        <rFont val="TH SarabunPSK"/>
        <family val="2"/>
      </rPr>
      <t xml:space="preserve">  เนื่องจากกิจกรรมการให้บริการประชาชนเป็นกิจกรรมที่สร้างเพิ่มขึ้นภายใต้หน่วยงานที่จัดตั้งขึ้นใหม่ภายใต้กรมสนับสนุนบริการสุขภาพในปีงบประมาณ พ.ศ. 2565 จึงทำให้ไม่สามารถเปรียบเทียบกับปีงบประมาณ พ.ศ. 2564 ได้</t>
    </r>
  </si>
  <si>
    <r>
      <t>เหตุผล</t>
    </r>
    <r>
      <rPr>
        <sz val="16"/>
        <color indexed="8"/>
        <rFont val="TH SarabunPSK"/>
        <family val="2"/>
      </rPr>
      <t xml:space="preserve">  ในปีงบประมาณ พ.ศ. 2564 ไม่มีผลการดำเนินการเบิกจ่ายภายใต้กิจกรรมส่งเสริมคุณภาพบริการงานวิชาการและสถานพยาบาลสุขภาพต้นแบบด้านวิศวกรรมการแพทย์ จึงทำให้ไม่สามารถเปรียบเทียบผลการดำเนินงานในปีงบประมาณ พ.ศ. 2565 ได้</t>
    </r>
  </si>
  <si>
    <r>
      <t>เหตุผล</t>
    </r>
    <r>
      <rPr>
        <sz val="16"/>
        <color indexed="8"/>
        <rFont val="TH SarabunPSK"/>
        <family val="2"/>
      </rPr>
      <t xml:space="preserve">  ในปีงบประมาณ พ.ศ. 2564 ไม่มีผลการดำเนินการเบิกจ่ายภายใต้กิจกรรมพัฒนาศักยภาพแกนนำสุขภาพในการดำเนินงานพัฒนาความรอบรู้ด้านสุขภาพ จึงทำให้ไม่สามารถเปรียบเทียบผลการดำเนินงานในปีงบประมาณ พ.ศ. 2565 ได้</t>
    </r>
  </si>
  <si>
    <r>
      <t>เหตุผล</t>
    </r>
    <r>
      <rPr>
        <sz val="16"/>
        <color indexed="8"/>
        <rFont val="TH SarabunPSK"/>
        <family val="2"/>
      </rPr>
      <t xml:space="preserve">  ในปีงบประมาณ พ.ศ. 2564 ไม่มีผลการดำเนินการเบิกจ่ายภายใต้กิจกรรมสร้างเครือข่ายและพันธมิตรด้านวิศวกรรมการแพทย์ จึงทำให้ไม่สามารถเปรียบเทียบผลการดำเนินงานในปีงบประมาณ พ.ศ. 2565 ได้</t>
    </r>
  </si>
  <si>
    <r>
      <t>เหตุผล</t>
    </r>
    <r>
      <rPr>
        <sz val="16"/>
        <rFont val="TH SarabunPSK"/>
        <family val="2"/>
      </rPr>
      <t xml:space="preserve"> เนื่องจากในปีงบประมาณ พ.ศ. 2565 ไม่มีผลการดำเนินงานการเบิกจ่ายกิจกรรมส่งเสริมพัฒนาการจัดบริการสุขภาพสู่ระดับนานาชาติ จึงทำให้ไม่สามารถเปรียบเทียบกับปีงบประมาณ พ.ศ. 2564 ได้</t>
    </r>
  </si>
  <si>
    <t xml:space="preserve">ปีงบประมาณ พ.ศ. 2565 ไม่มีผลการดำเนินงานผลผลิตย่อยพัฒนาศักยภาพครอบครัวให้มีการจัดการสุขภาพได้อย่างยั่งยื่น </t>
  </si>
  <si>
    <t>พัฒนาเมืองสุขภาพและการท่องเที่ยวเชิงสุขภาพ</t>
  </si>
  <si>
    <t>ปีงบประมาณ พ.ศ. 2565 ไม่มีผลการดำเนินการผลผลิตย่อยพัฒนาต้นแบบระบบดูแลผู้สูงอายุในชุมชนแบบไร้รอยต่อ</t>
  </si>
  <si>
    <t>ปีงบประมาณ พ.ศ. 2564 ไม่มีผลการดำเนินการผลลผลิตย่อยผู้สูงอายุได้รับการดูแล ส่งเสริม และลดพฤติกรรมเสี่ยงโดยชุมชน</t>
  </si>
  <si>
    <t xml:space="preserve">ปีงบประมาณ พ.ศ. 2565 ไม่มีผลการดำเนินงานกิจกรรมหลักพัฒนาศักยภาพครอบครัวให้มีการจัดการสุขภาพได้อย่างยั่งยื่น  </t>
  </si>
  <si>
    <t>ปีงบประมาณ พ.ศ. 2565 ไม่มีผลการดำเนินงานกิจกรรมหลักพัฒนาระบบและกลไกการคุ้มครองผู้บริโภคด้านระบบบริการสุขภาพ</t>
  </si>
  <si>
    <r>
      <t>เหตุผล</t>
    </r>
    <r>
      <rPr>
        <sz val="16"/>
        <rFont val="TH SarabunPSK"/>
        <family val="2"/>
      </rPr>
      <t xml:space="preserve"> ในปีงบประมาณ พ.ศ. 2565 มีผลการดำเนินการในกิจกรรมส่งเสริม พัฒนา ควบคุมกำกับสถานบริการสุขภาพด้านมาตรฐานงานสุขศึกษา ลดลงร้อยละ 41.19 ซึ่งศูนย์สนับสนุนบริการสุขภาพที่ 8 จังหวัดอุดรธานี เป็นผู้ดำเนินการในกิจกรรมส่งเสริม พัฒนา ควบคุมกำกับสถานบริการสุขภาพด้านมาตรฐานงานสุขศึกษา โดยลงพื้นที่ให้ความรู้ในการจัดระบบการใช้ชีวิต ที่ปลอดภัย มีความรู้ที่เพียงพอ สามารถเข้าถึง เข้าใจและใช้ข้อมูลสุขภาพด้วยวิธีการต่าง ๆ เพื่อช่วยให้ตัดสินใจได้อย่างถูกต้องในการดูแลสุขภาพของตนเอง นำสู่การมีพฤติกรรมสุขภาพที่เหมาะสม จำนวน 7 แห่ง
</t>
    </r>
  </si>
  <si>
    <r>
      <t>เหตุผล</t>
    </r>
    <r>
      <rPr>
        <sz val="16"/>
        <rFont val="TH SarabunPSK"/>
        <family val="2"/>
      </rPr>
      <t xml:space="preserve"> ในปีงบประมาณ พ.ศ. 2565 มีผลการดำเนินการในกิจกรรมควบคุม กำกับ ตรวจสอบ รับรองมาตรฐานด้านอาคารและสภาพแวดล้อมสาธารณสุข ลดลงร้อยละ 87.77 ซึ่งศูนย์สนับสนุนบริการสุขภาพ ที่ 9 จังหวัดอุบลราชธานี ได้ดำเนินงานในการลงพื้นที่ตรวจสอบอาคารรักษาพยาบาลพื่อให้ผู้ใช้ทั้งหมดสามารถเข้าถึงบริการได้อย่างสะดวกและปลอดภัย ตอบสนองความต้องการของผู้ใช้งานภายในอาคาร รวมทั้งรองรับการเปลี่ยนแปลงภายในอนาคต ด้วยการออกแบบอาคารที่เป็นมิตรกับสิ่งแวดล้อม ซึ่งอาคารและสภาพแวดล้อมจะต้องได้มาตรฐาน ถูกต้องตามกฎหมายสามารถคุ้มครองชีวิตและทรัพย์สินของประชาชนและบุคลากรทางการแพทย์
</t>
    </r>
  </si>
  <si>
    <r>
      <t>เหตุผล</t>
    </r>
    <r>
      <rPr>
        <sz val="16"/>
        <color indexed="8"/>
        <rFont val="TH SarabunPSK"/>
        <family val="2"/>
      </rPr>
      <t xml:space="preserve">  กิจกรรมส่งเสริมพัฒนาดำเนินงานด้านคุณธรรมจริยธรรม เป็นกิจกรรมย่อยที่สร้างเพิ่มขึ้นในปีงบประมาณ พ.ศ. 2565 มีหน่วยนับเป็นแห่ง จึงทำให้ไม่สามารถเปรียบเทียบกับปีงบประมาณ พ.ศ. 2564ได้</t>
    </r>
  </si>
  <si>
    <r>
      <t>เหตุผล</t>
    </r>
    <r>
      <rPr>
        <sz val="16"/>
        <color indexed="8"/>
        <rFont val="TH SarabunPSK"/>
        <family val="2"/>
      </rPr>
      <t xml:space="preserve"> กิจกรรมพัฒนาบุคลากรด้านคุณธรรมจริยธรรมสู่สังคมที่ไม่ทนต่อการทุจริตและประพฤติมิชอบ เป็นกิจกรรมย่อยที่สร้างเพิ่มขึ้นในปีงบประมาณ พ.ศ. 2565 มีหน่วยนับเป็นคน จึงทำให้ไม่สามารถเปรียบเทียบกับปีงบประมาณ พ.ศ. 2564 ไม่ได้ </t>
    </r>
  </si>
  <si>
    <r>
      <t xml:space="preserve">เหตุผล </t>
    </r>
    <r>
      <rPr>
        <sz val="16"/>
        <color indexed="8"/>
        <rFont val="TH SarabunPSK"/>
        <family val="2"/>
      </rPr>
      <t>กิจกรรมการสร้างวิทยากรผู้นำการเปลี่ยนแปลงสู่สังคมที่ไม่ทนต่อการทุจริต พอเพียงมีวินัย สุจริต จิตอาสา เป็นกิจกรรมย่อยที่สร้างในปีงบประมาณ พ.ศ. 2564 มีหน่วยนับเป็นคน ซึ่งในปีงบประมาณ พ.ศ. 2565 ไม่กิจกรรมย่อยการสร้างวิทยากรผู้นำการเปลี่ยนแปลงสู่สังคมที่ไม่ทนต่อการทุจริต พอเพียงมีวินัย สุจริต จิตอาสา จึงทำให้ไม่สามารถเปรียบเทียบกันได้</t>
    </r>
  </si>
  <si>
    <r>
      <t>เหตุผล</t>
    </r>
    <r>
      <rPr>
        <sz val="16"/>
        <color indexed="8"/>
        <rFont val="TH SarabunPSK"/>
        <family val="2"/>
      </rPr>
      <t xml:space="preserve"> กิจกรรมพัฒนาองค์กรคุณธรรม เป็นกิจกรรมย่อยที่สร้างในปีงบประมาณ พ.ศ. 2564 มีหน่วยนับเป็นคน ซึ่งในปีงบประมาณ พ.ศ. 2565 ไม่กิจกรรมย่อยพัฒนาองค์กรคุณธรรม จึงทำให้ไม่สามารถเปรียบเทียบกันได้</t>
    </r>
  </si>
  <si>
    <r>
      <t>เหตุผล</t>
    </r>
    <r>
      <rPr>
        <sz val="16"/>
        <color indexed="8"/>
        <rFont val="TH SarabunPSK"/>
        <family val="2"/>
      </rPr>
      <t xml:space="preserve">  กิจกรรมพัฒนาและยกระดับคุณธรรมความโปร่งใส่การดำเนินงานของหน่วยงานภาครัฐ (ITA) เป็นกิจกรรมย่อยที่สร้างในปีงบประมาณ พ.ศ. 2564 มีหน่วยนับเป็นแห่ง ซึ่งในปีงบประมาณ พ.ศ. 2565 ไม่กิจกรรมย่อยพัฒนาและยกระดับคุณธรรมความโปร่งใส่การดำเนินงานของหน่วยงานภาครัฐ (ITA) จึงทำให้ไม่สามารถเปรียบเทียบกันได้</t>
    </r>
  </si>
  <si>
    <r>
      <t>เหตุผล</t>
    </r>
    <r>
      <rPr>
        <sz val="16"/>
        <color indexed="8"/>
        <rFont val="TH SarabunPSK"/>
        <family val="2"/>
      </rPr>
      <t xml:space="preserve">  ในปีงบประมาณ พ.ศ. 2565 กิจกรรมสนับสนุนบริหารจัดการกรม มีต้นทุนต่อหน่วยเพิ่มขึ้น เนื่องจากสำนักงานเลขานุการกรม เป็นหน่วยงานที่สนับสนุนการบริหารงานของผู้บริหารกรมฯ และสนับสนุนหน่วยงานในสังกัดกรมสนับสนุนบริการสุขภาพในการการดำเนินงานเป็นไปตามนโยบายที่กรมฯมอบหมายให้ดำเนินการ ในปีงบประมาณ     พ.ศ. 2565 แม้ปริมาณงานจะลดลง แต่กิจกรรมต่างๆที่ดำเนินการเป็นกิจกรรมที่เพื่อสนับสนุนการดำเนินงานต่างๆของกรมฯให้บรรลุตามวัตถุประสงค์ที่กำหนดไว้ </t>
    </r>
  </si>
  <si>
    <r>
      <t>เหตุผล</t>
    </r>
    <r>
      <rPr>
        <sz val="16"/>
        <color indexed="8"/>
        <rFont val="TH SarabunPSK"/>
        <family val="2"/>
      </rPr>
      <t xml:space="preserve"> ในปีงบประมาณ พ.ศ. 2565 มีผลการดำเนินงานกิจกรรมส่งเสริมพัฒนา การจัดบริการสาธารณสุขให้มีมาตรฐานตามเกณฑ์ที่กำหนดในพื้นที่สุขศาลาพระราชทาน ต้นทุนต่อหน่วยลดลงร้อยละ 61.70 ปัจจุบันได้ดำเนินการจัดตั้งสุขศาลาและเปิดให้บริการด้านสุขภาพแก่ประชาชน แล้วจำนวน 23 แห่ง อยู่ในระหว่างการจัดตั้ง จำนวน 3 แห่ง รวมเป็น 26 แห่ง กระจ่ายตัวอยู่ในทั่วประเทศดังนี้ 1. พื้นที่ชายแดนภาคเหนือติดต่อกับสาธารณรัฐประชาธิปไตยประชาชนลาว จานวน 4 แห่ง ได้แก่ จังหวัดน่าน จานวน 3 แห่ง จังหวัดเชียงราย จานวน 1 แห่ง 2. พื้นที่ชายแดนและพื้นที่ห่างไกลภาคเหนือติดต่อกับสาธารณรัฐแห่งสหภาพเมียนมาร์ จานวน 9 แห่ง ได้แก่ จังหวัดแม่ฮ่องสอน จานวน 4 แห่ง จังหวัดเชียงใหม่ จานวน 2 แห่ง และจังหวัดตาก จานวน 3 แห่ง 3. พื้นที่ห่างไกลและชายแดนภาคตะวันตกติดต่อกับสาธารณรัฐแห่งสหภาพเมียนมาร์ จานวน 9 แห่ง ได้แก่ จังหวัดกาญจนบุรี จานวน 5 แห่ง จังหวัดเพชรบุรี จานวน 2 แห่ง และจังหวัดประจวบคีรีขันธ์ จานวน 2 แห่ง 4. พื้นที่พิเศษด้านความมั่นคงหรือพื้นที่พิเศษ 3 จังหวัดชายแดนภาคใต้ติดต่อกับสาธารณรัฐมาเลเซีย จานวน 4 แห่ง ได้แก่ จังหวัดยะลา จานวน 1 แห่ง และจังหวัดนราธิวาส จานวน 3 แห่ง</t>
    </r>
  </si>
  <si>
    <r>
      <t>เหตุผล</t>
    </r>
    <r>
      <rPr>
        <sz val="16"/>
        <color indexed="8"/>
        <rFont val="TH SarabunPSK"/>
        <family val="2"/>
      </rPr>
      <t xml:space="preserve"> ในปีงบประมารณ พ.ศ. 2565 มีผลการดำเนินงานกิจกรรมงานนิเทศและประสานการตรวจราชการ มีต้นทุนต่อหน่วยลดลงร้อยละ 48.18 เนื่องจากกรมสนับสนุนบริการสุขภาพ ในฐานะหน่วยงานในสังกัดกระทรวงสาธารณสุข ได้พิจารณาแต่งตั้งให้ผู้อำนวยการศูนย์สนับสนุนบริการสุขภาพเป็นผู้ทำหน้าที่ตรวจราชการและนิเทศงานระดับสุขภาพเขตร่วมกับคณะกรรมการกำหนดประเด็นและติดตามผลการตรวจราชการกระทรวงสาธารณสุข พร้อมทั้งดำเนินการตรวจราชการตามแผนการตรวจราชการ จากเดิมปี 2564 21 เขต เป็น 16 เขต </t>
    </r>
  </si>
  <si>
    <r>
      <t>เหตุผล</t>
    </r>
    <r>
      <rPr>
        <sz val="16"/>
        <color indexed="8"/>
        <rFont val="TH SarabunPSK"/>
        <family val="2"/>
      </rPr>
      <t xml:space="preserve"> ในปีงบประมาณ พ.ศ. 2565 มีผลการดำเนินงานกิจกรรมกิจกรรมด้านแผนงานและติดตามประเมินผล มีต้นทุนต่อหน่วยลดลงร้อยละ 45.27 จากเดิมปีงบประมาณ 2564 5 ด้าน ในปีงบประมาณ 2565 เพิ่มอีก 5 ด้านประกอบด้วย1.จัดทำยุทธศาสตร์กรมสนับสนุนบริการสุขภาพ2.จัดทำตัวชี้วัดและจัดทำแผนงานโครงการสำคัญ กรมสนับสนุนบริการสุขภาพ 3.พัฒนาระบบการบริการแผนงานเละงบประมาณ และระบบการจัดการคำของบประมาณ 4.จัดทำคำของบประมาณรายจ่ายประจำปีและจัดทำทำแผนปฎิบัติราชการ 3ปี 5.จัดทำยุทธศาสตร์กรมสนับสนุนบริการสุขภาพ พ.ศ. 2567-2571</t>
    </r>
  </si>
  <si>
    <r>
      <t>เหตุผล</t>
    </r>
    <r>
      <rPr>
        <sz val="16"/>
        <color indexed="8"/>
        <rFont val="TH SarabunPSK"/>
        <family val="2"/>
      </rPr>
      <t xml:space="preserve"> ในปีงบประมาณ พ.ศ. 2565 มีผลการดำเนินงานกิจกรรมด้านบริหารบุคลากร มีต้นทุนต่อหน่วยเพิ่มขึ้นร้อยละ 141.33เนื่องจากปีงบประมาณ พ.ศ.2565 โดยการทบทวน และวิเคราะห์อัตรากำลังตามหลักเกณฑ์กรอบอัตรากำลัง เพื่อจัดทำแผนการบริหารจัดการบุคลากรให้มีสมรรถนะตรงกับภารกิจของหน่วยงานเพิ่มขึ้น 954 คน</t>
    </r>
  </si>
  <si>
    <r>
      <t>เหตุผล</t>
    </r>
    <r>
      <rPr>
        <sz val="16"/>
        <color indexed="8"/>
        <rFont val="TH SarabunPSK"/>
        <family val="2"/>
      </rPr>
      <t xml:space="preserve"> ในปีงบประมาณ พ.ศ. 2565 มีผลการดำเนินงานกิจกรรมกิจกรรมด้านพัฒนาทรัพยากรบุคคล มีต้นทุนต่อหน่วยลดลงร้อยละ 61.31 เนื่องจากกรมสนับสนุนบริการสุขภาพมีแผนงาน/กิจกรรมที่กรมสนับสนุนบริการสุขภาพสามารถผลิตและพัฒนากำลังคน ให้มีศักยภาพในการขับเคลื่อนภารกิจกรมสนับสนุนบริการสุขภาพ ได้อย่างมีประสิทธิภาพ จำนวนชั่วโมง 33,711 ชั่วโมง/คน</t>
    </r>
  </si>
  <si>
    <r>
      <t>เหตุผล</t>
    </r>
    <r>
      <rPr>
        <sz val="16"/>
        <color indexed="8"/>
        <rFont val="TH SarabunPSK"/>
        <family val="2"/>
      </rPr>
      <t xml:space="preserve">  ในปีงบประมาณ พ.ศ. 2565 มีผลการดำเนินงานกิจกรรมการจัดการเรื่องร้องเรียนและการเยียวยาผู้บริโภคด้านบริการสุขภาพ มีต้นทุนต่อหน่วยลดลงร้อยละ 70.88 เนื่องจาก มีเรื่องจัดการเรื่องร้องเรียนและเรื่องที่เกิดจากการไม่ปฏิบัติตามกฎหมายที่เกี่ยวข้องกับสถานพยาบาลและสถานประกอบการเพื่อสุขภาพ มีเรื่องร้องเรียนเข้ามาทั้งหมด จำนวน 1485 เรื่อง</t>
    </r>
  </si>
  <si>
    <r>
      <t>เหตุผล</t>
    </r>
    <r>
      <rPr>
        <sz val="16"/>
        <color indexed="8"/>
        <rFont val="TH SarabunPSK"/>
        <family val="2"/>
      </rPr>
      <t xml:space="preserve">  ในปีงบประมาณ พ.ศ. 2565 มีผลการดำเนินงานกิจกรรมพัฒนาปรับปรุงแก้ไขกฎหมาย มีต้นทุนต่อหน่วยเพิ่มขึ้นร้อยละ 50.94 เนื่องจากเนินการปรับปรุง พัฒนากฎหมาย เพื่อลดการขัดหรือแย้ง ลดความซ้าซ้อนกับกฎหมายอื่น รวมทั้งปรับปรุงให้มีความทันสมัยสอดรับกับสถานการณ์ปัจจุบัน เพื่อเป็นการอานวยความสะดวกและไม่สร้างภาระให้กับผู้รับบริการเกินความจาเป็น และประโยชน์ของส่วนราชการ หรือบทบัญญัติไม่ถูกต้องไม่มีความจาเป็นหรือไม่เหมาะสม เพื่อคุ้มครองผู้บริโภคด้านบริการสุขภาพ โดยมีกฎหมายที่ดาเนินการ จานวน 28 ฉบับ</t>
    </r>
  </si>
  <si>
    <t>กิจกรรมด้านการพัสดุ (จัดซื้อจัดจ้าง)*</t>
  </si>
  <si>
    <r>
      <t>เหตุผล</t>
    </r>
    <r>
      <rPr>
        <sz val="16"/>
        <color indexed="8"/>
        <rFont val="TH SarabunPSK"/>
        <family val="2"/>
      </rPr>
      <t xml:space="preserve">  ในปีงบประมาณ พ.ศ. 2565 มีผลการดำเนินงานกิจกรรมด้านการพัสดุ (จัดซื้อจัดจ้าง) มีต้นทุนต่อหน่วยเพิ่มขึ้นร้อยละ155.52 เนื่องจากมีผลการจัดซื้อจัดจ้างพัสดุหรือการจัดหาพัสดุ จำนวน 289 ครั้ง </t>
    </r>
  </si>
  <si>
    <r>
      <t>เหตุผล</t>
    </r>
    <r>
      <rPr>
        <sz val="16"/>
        <color indexed="8"/>
        <rFont val="TH SarabunPSK"/>
        <family val="2"/>
      </rPr>
      <t xml:space="preserve"> ในปีงบระมาณ พ.ศ. 2565 มีผลการดำเนินงานกิจกรรมด้านการเงินและบัญชี มีต้นทุนต่อหน่วยเพิ่มขึ้น 49.99 เนื่องจากมีจำนวนรายการที่บันทึกบัญชีลดลงเนื่องงบประมาณที่กรมได้รับจัดสรรลดลง</t>
    </r>
  </si>
  <si>
    <t>กิจกรรมพัฒนาระบบงานสารสนเทศ</t>
  </si>
  <si>
    <t>กิจกรรมงานพัฒนาระบบประชาสัมพันธ์และเครือข่ายลูกค้าสัมพันธ์</t>
  </si>
  <si>
    <r>
      <t>เหตุผล</t>
    </r>
    <r>
      <rPr>
        <sz val="16"/>
        <color indexed="8"/>
        <rFont val="TH SarabunPSK"/>
        <family val="2"/>
      </rPr>
      <t xml:space="preserve"> ในปีงบประมาณ พ.ศ. 2565 มีผลการดำเนินงานกิจกรรมงานพัฒนาระบบประชาสัมพันธ์และเครือข่ายลูกค้าสัมพันธ์ มีต้นทุนต่อหน่วยเพิ่มขึ้น 43.23 เนื่องจากในปีงบประมาณ พ.ศ. 2565 สำนักงานเลขานุการกรม โดยกลุ่มประชาสัมพันธ์ ได้ดำเนินงานพัฒนาระบบประชาสัมพันธ์และเครือข่ายลูกค้าสัมพันธ์ โดยเน้นการสื่อสารประชาสัมพันธ์ข่าวสารภารกิจกรมสนับสนุนบริการสุขภาพผ่านสื่อออนไลน์ และหน่วยงานส่วนกลางสังกัดกรมสนับสนุนบริการสุขภาพ มีการถ่ายทอดนโยบาย/จัดประชุมหรือจัดกิจกรรมลดลง ทำให้ภารกิจให้บริการถ่ายทอดสดการจัดกิจกรรมการ/การประชุมผ่าน Facebook Live กรมสนับสนุนบริการสุขภาพ รวมถึงการบันทึกภาพนิ่ง ภาพเคลื่อนไหว ลดลง ส่งผลให้จำนวนครั้งและจำนวนชั่วโมงของผู้เข้าร่วมกิจกรรมมีปริมาณน้อยลง แต่ยังมีกิจกรรมที่ต้องพาเครือข่ายด้านประชาสัมพันธ์ ไปศึกษาดูงานนอกพื้นที่เกี่ยวกับภารกิจของกรม ซึ่งในปีงบประมาณ พ.ศ. 2564 ไม่มีการศึกษาดูงานนอกพื้นที่ ส่งผลให้ต้นทุนต่อหน่วยเพิ่มสูงขึ้น</t>
    </r>
  </si>
  <si>
    <r>
      <t>เหตุผล</t>
    </r>
    <r>
      <rPr>
        <sz val="16"/>
        <color indexed="8"/>
        <rFont val="TH SarabunPSK"/>
        <family val="2"/>
      </rPr>
      <t xml:space="preserve">  ในปีงบประมาณ พ.ศ. 2565 มีผลการดำเนินงานกิจกรรมพัฒนาระบบงานสารสนเทศ มีต้นทุนต่อหน่วยเพิ่มขึ้นร้อยละ 32.98 กรมสนับสนุนบริการสุขภาพ ได้ดำเนินการพัฒนาระบบเทคโนโลยีสารสนเทศรองรับการเป็นองค์กรดิจิทัล โดยได้พัฒนาระบบการให้บริการแก่ผู้รับบริการเพื่อให้เกิดความรวดเร็ว และสะดวกในการขออนุมัติ อนุญาตสถานพยาบาล สถานประกอบการเพื่อสุขภาพ และเพื่อให้ประชาชนสามารถตรวจสอบข้อมูลสถานภาพของสถานพยาบาล สถานประกอบการเพื่อสุขภาพ รวมถึงประชาชนและเครือข่ายสามารถเข้าถึงข้อมูลสุขภาพได้อย่างมีคุณภาพ</t>
    </r>
  </si>
  <si>
    <r>
      <t>เหตุผล</t>
    </r>
    <r>
      <rPr>
        <sz val="16"/>
        <color indexed="8"/>
        <rFont val="TH SarabunPSK"/>
        <family val="2"/>
      </rPr>
      <t xml:space="preserve"> ในปีงบประมาณ พ.ศ. 2565 มีผลการดำเนินงานกิจกรรมด้านเทคโนโลยีสารสนเทศภายในหน่วยงาน มีต้นทุนต่อหน่วยลดลงร้อย 81.69 เนื่องจากมีการบำรุงรักษาเครื่องคอมพิวเตอร์เพิ่มมากขึ้น เนื่องจากเครื่องคอมพิวเตอร์มีอายุการใช้งานเกิน 5 ปี และไม่มีการจัดหาทดแทนในรอบ 5 ปี และได้มีการจัดหาซื้อเครื่องครุภัณฑ์คอมพิวเตอร์เพื่อมาทดแทนเครื่องเช่า ที่ต้องจ่ายค่าเช่ารายปีสูง และเพื่อให้เพียงพอต่อการใช้งานต่อเจ้าหน้าที่</t>
    </r>
  </si>
  <si>
    <r>
      <t>เหตุผล</t>
    </r>
    <r>
      <rPr>
        <sz val="16"/>
        <color indexed="8"/>
        <rFont val="TH SarabunPSK"/>
        <family val="2"/>
      </rPr>
      <t xml:space="preserve"> ในปีงบประมาณ พ.ศ. 2565 มีผลการดำเนินงานกิจกรรมด้านงานช่วยอำนวยการ มีต้นทุนต่อหน่วยลดลงร้อยละ 53.18 เนื่องจากในปีงบประมาณ 2565 สถานการณ์การแพร่ระบาดของโรคโควิด 19 ยังคงมีการแพร่ระบาดอย่างต่อเนื่อง จึงทำให้การดำเนินงานมีการปรับเปลี่ยนรูปแบบเพื่อให้สอดคล้องกับมาตรการ แนวทางปฏิบัติ ประกาศ และคำสั่งป้องกัน และควบคุมการแพร่ระบาดของโรคติดเชื้อไวรัสโคโรนา 2019 (COVID-19) การใช้งบประมาณสำหรับการดำเนินงานจึงลดลง  </t>
    </r>
  </si>
  <si>
    <r>
      <t>เหตุผล</t>
    </r>
    <r>
      <rPr>
        <sz val="16"/>
        <color indexed="8"/>
        <rFont val="TH SarabunPSK"/>
        <family val="2"/>
      </rPr>
      <t xml:space="preserve">  ในปีงบประมาณ พ.ศ. 2565 มีผลการดำเนินงานกิจกรรมด้านอาคารและสถานที่ มีต้นทุนต่อหน่วยลดลงร้อยละ 73.19 เนื่องจากสถานการณ์การแพร่ระบาดของโรคติดเชื้อไวรัสโคโรนา 2019 (covid-19) ที่ลดลงส่งผลให้การใช้งานห้องประชุมเพิ่มสูงขึ้นสอดคล้องกับภารกิจของกรมสนับสนุนบริการสุขภาพที่มีปริมาณเพิ่มสูงขึ้น ประกอบกับอาคารกรมสนับสนุนบริการสุขภาพ ซึ่งเป็นอาคารขนาด 9 ชั้น ปัจุจบันจากการเปิดใช้งานพบว่า วัสดุและอุปกรณ์มีความเสื่อมสภาพต้องดำเนินการซ่อมแซมหลายรายการเพื่อป้องกันมิให้เกิดอันตรายกับบุคลากรและประชาชนผู้มาติดต่อราชการได้</t>
    </r>
  </si>
  <si>
    <r>
      <t>เหตุผล</t>
    </r>
    <r>
      <rPr>
        <sz val="16"/>
        <color indexed="8"/>
        <rFont val="TH SarabunPSK"/>
        <family val="2"/>
      </rPr>
      <t xml:space="preserve">  ในปีงบประมาณ พ.ศ. 2565 มีผลการดำเนินงานกิจกรรมบริหารทั่วไป มีต้นทุนต่อหน่วยเพิ่มขึ้นร้อยละ 84.30 เนื่องจากกิจกรรมบริหารทั่วไป เป็นกิจกรรมที่ทุกหน่วยงานในสังกัดกรมสนับสนุนบริการสุขภาพใช้เป็นรหัสกิจกรรมย่อยที่เบิกจ่ายทุกผลผลิต/กิจกรรม/โครงการที่เป็นงบดำเนินงาน จึงมีผลทำให้ต้นทุนต่อหน่วยในกิจกรรมเพิ่มขึ้นทุกปี</t>
    </r>
  </si>
  <si>
    <r>
      <t>เหตุผล</t>
    </r>
    <r>
      <rPr>
        <sz val="16"/>
        <color indexed="8"/>
        <rFont val="TH SarabunPSK"/>
        <family val="2"/>
      </rPr>
      <t xml:space="preserve">  ในปีงบประมาณ พ.ศ. 2565 มีผลการดำเนินงานกิจกรรมด้านยานพาหนะ มีต้นทุนต่อหน่วยเพิ่มขึ้น เนื่องจากมีการกำหนดมาตรการและแนวทางปฏิบัติ โดยหากมีการขอใช้ยานพาหนะที่สามารถเดินทางไปยังสถานที่เดียวกันได้ก็ให้เดินทางร่วมกันและกำชับให้พนักงานขับรถศึกษาเส้นทางก่อนการเดินทาง พร้อมกันนี้ในช่วงสถานการณ์การแพร่ระบาดของเชื้อไวรัสโคโรนา 2019 ส่งผลให้มีการประชุมออนไลน์ จึงเป็นการลดภาระค่าใช้จ่ายในส่วนค่าผ่านทางพิเศษ และค่าน้ำมัน</t>
    </r>
  </si>
  <si>
    <r>
      <t>เหตุผล</t>
    </r>
    <r>
      <rPr>
        <sz val="16"/>
        <color indexed="8"/>
        <rFont val="TH SarabunPSK"/>
        <family val="2"/>
      </rPr>
      <t xml:space="preserve">  ในปีงบประมาณ พ.ศ. 2565 มีผลการดำเนินงานกิจกรรมด้านสารบรรณ มีต้นทุนต่อหน่วยลดลง เนื่องจาก ในปีงบประมาณ 2565 สำนักงานเลขานุการกรม ได้ดำเนินการรับ- ส่งหนังสือผ่านระบบสารบรรณอิเล็กทรอนิกส์ และจัดส่งเอกสารผ่านจดหมายอิเล็กทรอนิกส์ (e-mail)รวมทั้งผ่านระบบออนไลน์อื่นๆ เช่น  line group  เป็นต้น และการนำรูปแบบการใช้ QR code และระบบ Google from มาใช้ในการปฏิบัติงานด้านสารบรรณให้มีประสิทธิภาพและประสิทธิผลมากยิ่งขึ้นตามระเบียบสำนักนายกรัฐมนตรีว่าด้วยงานสารบรรณ พ.ศ. 2564</t>
    </r>
  </si>
  <si>
    <r>
      <t>เหตุผล</t>
    </r>
    <r>
      <rPr>
        <sz val="16"/>
        <color indexed="8"/>
        <rFont val="TH SarabunPSK"/>
        <family val="2"/>
      </rPr>
      <t xml:space="preserve">  ในปีงบประมารณ พ.ศ. 2565 มีผลการดำเนินงานกิจกรรมด้านการตรวจสอบภายใน มีต้นทุนต่อหน่วยเพิ่มขึ้นร้อยละ 26.42 เนื่องจากในปีงบประมาณ พ.ศ. 2565 มีสถานการณ์ Covid-19  ที่ดีขึ้น จึงลดการใช้วิธีการดำเนินงานตรวจสอบผ่านระบบออนไลน์ เป็นการลงพื้นที่มากขึ้น และปีงบประมาณพ.ศ. 2564 มีแผนการตรวจสอบจำนวน 13 หน่วย น้อยกว่าปีงบประมาณ พ.ศ. 2565 จำนวน 1 หน่วย  </t>
    </r>
  </si>
  <si>
    <r>
      <t>เหตุผล</t>
    </r>
    <r>
      <rPr>
        <sz val="16"/>
        <color indexed="8"/>
        <rFont val="TH SarabunPSK"/>
        <family val="2"/>
      </rPr>
      <t xml:space="preserve"> ในปีงบประมาณ พ.ศ. 2565 มีผลการดำเนินงานกิจกรรมพัฒนาระบบบริการและวิชาการด้านเครื่องมือแพทย์และวิศวกรรมการแพทย์ครบวงจร มีต้นทุนต่อหน่วยลดลงร้อยละ 74.01 ปีงบประมาณ พ.ศ. 2565 กรมสนับสนุนบริการสุขภาพ ได้ขับเคลื่อน พัฒนาและยกระดับให้สถานพยาบาลและสถานประกอบการเพื่อสุขภาพกลุ่มเป้าหมาย มีศักยภาพการให้บริการอย่างมีคุณภาพ และเป็นที่ยอมรับในระดับสากล เพื่อเพิ่มศักยภาพในการแข่งขันด้านอุตสาหกรรมการแพทย์ครบวงจรของประเทศ โดยมีหน่วยงานที่ดำเนินงานในกิจกรรมนี้ประกอบด้วย กองวิศวะกรรมการแพทย์ และศูนย์สนับสนุนบริการสุขภาพที่ 11 จังหวัดสุราษฎร์ธานี
</t>
    </r>
  </si>
  <si>
    <r>
      <t>เหตุผล</t>
    </r>
    <r>
      <rPr>
        <sz val="16"/>
        <color indexed="8"/>
        <rFont val="TH SarabunPSK"/>
        <family val="2"/>
      </rPr>
      <t xml:space="preserve"> ในปีงบประมาณ พ.ศ. 2565 ไม่มีผลการดำเนินงานในกิจกรรมส่งเสริม พัฒนาการเฝ้าระวังบริการสุขภาพ ซึ่งผลการดำเนินกิจกรรมส่งเสริม พัฒนาการเฝ้าระวังบริการสุขภาพ เป็นกิจกรรมที่ดำเนินการในปีงบประมาณ พ.ศ. 2564 จึงมีผลทำให้ไม่สามารถเปรียบเทียบกันได้
</t>
    </r>
  </si>
  <si>
    <r>
      <t>เหตุผล</t>
    </r>
    <r>
      <rPr>
        <sz val="16"/>
        <color indexed="8"/>
        <rFont val="TH SarabunPSK"/>
        <family val="2"/>
      </rPr>
      <t xml:space="preserve"> ในปีงบประมาณ พ.ศ. 2565 มีผลการดำเนินงานกิจกรรมส่งเสริม พัฒนามาตรฐานสถานพยาบาล ผู้ประกอบโรคศิลปะ และบริการด้านเทคโนโลยีช่วยการเจริญพันธุ์ทางการแพทย์รองรับการท่องเที่ยวเชิงสุขภาพ มีต้นทุนเพิ่มขึ้น เนื่องจากความสำคัญต่อการคุ้มครองผู้บริโภคด้านระบบบริการสุขภาพที่เข้ามารับบริการด้านเทคโนโลยีช่วยการเจริญพันธุ์ทางการแพทย์ ซึ่งปัจจุบันมีจำนวนผู้มารับบริการทั้งชาวไทยและชาวต่างชาติเพิ่มมากขึ้นให้ได้รับบริการที่มีคุณภาพ มีมาตรฐาน และปลอดภัย รวมถึงเกิดความเชื่อมั่นบริการทางการแพทย์ของประเทศไทยสู่การเป็นศูนย์กลางสุขภาพนานาชาติ (Medical Hub)  
</t>
    </r>
  </si>
  <si>
    <r>
      <t>เหตุผล</t>
    </r>
    <r>
      <rPr>
        <sz val="16"/>
        <color indexed="8"/>
        <rFont val="TH SarabunPSK"/>
        <family val="2"/>
      </rPr>
      <t xml:space="preserve">  ในปีงบประมาณ พ.ศ. 2565 มีผลการดำเนินการกิจกรรมส่งเสริม พัฒนามาตรฐานสถานพยาบาล ผู้ประกอบโรคศิลปะ และบริการด้านเทคโนโลยีช่วยการเจริญพันธุ์ทางการแพทย์รองรับการท่องเที่ยวเชิงสุขภาพ มีต้นทุนต่อหน่วยเพิ่มขึ้น จากปีงบประมาณ พ.ศ. 2564 เนื่องจากปีงบประมาณ พ.ศ. 2565 กรมสนับสนุนบริการสุขภาพ ได้รับจัดสรรงบประมาณจากแผนบูรณาการสร้างรายได้จากการท่องเที่ยว ภายใต้โครงการส่งเสริมการท่องเที่ยวเชิงสุขภาพ โดยมีเป้าหมายในการพัฒนาและยกระดับคุณภาพมาตรฐานสถานประกอบการเพื่อสุขภาพ (สปา นวดเพื่อสุขภาพหรือนวดเพื่อเสริมความงาม) รองรับการท่องเที่ยวเชิงสุขภาพในพื้นที่จังหวัดนาร่องท่องเที่ยวเป้าหมายสาคัญ 8 จังหวัด ได้แก่ เชียงใหม่ เชียงราย กระบี่ บุรีรัมย์ ชลบุรี ภูเก็ต สุราษฎร์ธานี และกรุงเทพมหานคร
</t>
    </r>
  </si>
  <si>
    <r>
      <t>เหตุผล</t>
    </r>
    <r>
      <rPr>
        <sz val="16"/>
        <color indexed="8"/>
        <rFont val="TH SarabunPSK"/>
        <family val="2"/>
      </rPr>
      <t xml:space="preserve">  ในปีงบประมาณ พ.ศ. 2565 มีผลการดำเนินการส่งเสริมพัฒนาศักยภาพเครือข่ายดำเนินงานสร้างเสริมความรอบรู้ด้านสุขภาพและพัฒนาพฤติกรรมสุขภาพในกลุ่มประชาชนเป้าหมายทั้งในกลุ่มเด็กและเยาวชน กลุ่มวัยทำงาน กลุ่มผู้สูงอายุ โดยเครือข่ายที่ได้รับการส่งเสริมพัฒนาศักยภาพมีทั้งในส่วนของภาครัฐและภาคเอกชน  รวมทั้งสิ้น 78,767 แห่ง ซึ่งมีจำนวนเพิ่มขึ้นจากปีงบประมาณ พ.ศ. 2564 26,388 แห่ง  ส่งผลให้ต้นทุนต่อหน่วยลดลงคิดเป็นร้อยละ 82.91 </t>
    </r>
  </si>
  <si>
    <r>
      <t>เหตุผล</t>
    </r>
    <r>
      <rPr>
        <sz val="16"/>
        <color indexed="8"/>
        <rFont val="TH SarabunPSK"/>
        <family val="2"/>
      </rPr>
      <t xml:space="preserve">  ในปีงบประมาณ พ.ศ. 2565 มีผลการดำเนินการกิจกรรมส่งเสริมพัฒนาสถานพยาบาลด้านวิศวกรรมการแพทย์และสาธารณสุขสู่มาตรฐานสากล มีต้นทุนต่อหน่วยลดลงร้อย 42.83 ปีงบประมาณ พ.ศ. 2565 กรมสนับสนุนบริการสุขภาพ ได้ขับเคลื่อน พัฒนาและยกระดับให้สถานพยาบาลและสถานประกอบการเพื่อสุขภาพกลุ่มเป้าหมาย มีศักยภาพการให้บริการอย่างมีคุณภาพ และเป็นที่ยอมรับในระดับสากล เพื่อเพิ่มศักยภาพในการแข่งขันด้านอุตสาหกรรมการแพทย์ครบวงจรของประเทศ</t>
    </r>
  </si>
  <si>
    <t>ผู้สูงอายุได้รับการดูแลส่งเสริมสุขภาพ และลดพฤติกรรมเสี่ยงโดยชุมชน</t>
  </si>
  <si>
    <t>ในปีงบประมาณ พ.ศ. 2564 ไม่มีผลการดำเนินงานกิจกรรมผู้สูงอายุได้รับการดูแลส่งเสริมสุขภาพ และลดพฤติกรรมเสี่ยงโดยชุมชน</t>
  </si>
  <si>
    <t>ในปีงบประมาณ พ.ศ.2565 ไม่มีผลการดำเนินงานกิจกรรมพัฒนาต้นแบบระบบดูแลผู้สูงอายุในชุมชนแบบไร้รอยต่อในพื้นที่</t>
  </si>
  <si>
    <r>
      <t>เหตุผล</t>
    </r>
    <r>
      <rPr>
        <sz val="16"/>
        <color indexed="8"/>
        <rFont val="TH SarabunPSK"/>
        <family val="2"/>
      </rPr>
      <t xml:space="preserve"> ในปีงบประมาณ พ.ศ. 2565 มีผลการดำเนินการกิจกรรมผู้สูงอายุได้รับการดูแลส่งเสริมสุขภาพ และลดพฤติกรรมเสี่ยงโดยชุมชน  แต่ในปีงบประมาณ 2564 เป็นกิจกรรมพัฒนาต้นแบบระบบดูแลผู้สูงอายุในชุมชนแบบไร้รอยต่อในพื้นที่ ซึ่งมีรหัสกิจกรรมย่อย 3 ตัว ไม่ต่างกันกัน หน่วยนับไม่ต่างกัน จึงทำให้ไม่สามารถเปรียบเทียบกันได้  </t>
    </r>
  </si>
  <si>
    <r>
      <t>เหตุผล</t>
    </r>
    <r>
      <rPr>
        <sz val="16"/>
        <color indexed="8"/>
        <rFont val="TH SarabunPSK"/>
        <family val="2"/>
      </rPr>
      <t xml:space="preserve"> ในปีงบประมาณ พ.ศ. 2565 มีผลการดำเนินงานกิจกรรมส่งเสริมพัฒนา ควบคุม กำกับ มาตรฐานสถานประกอบการเพื่อสุขภาพ มีต้นทุนต่อหน่วยลดลงร้อยละ 83.57  เนื่องจากมีการส่งเสริม พัฒนา สถานประกอบการเพื่อสุขภาพ ในพื้นที่เป้าหมายเพื่อยกระดับให้เป็นสถานประกอบการด้านการท่องเที่ยวเชิงสุขภาพ โดยมีสถานประกอบการเพื่อสุขภาพเป้าหมาย จำนวน 40 แห่ง</t>
    </r>
  </si>
  <si>
    <r>
      <t>เหตุผล</t>
    </r>
    <r>
      <rPr>
        <sz val="16"/>
        <color indexed="8"/>
        <rFont val="TH SarabunPSK"/>
        <family val="2"/>
      </rPr>
      <t xml:space="preserve">  ในปีงบประมาณ พ.ศ. 2565 มีผลการดำเนินงานกิจกรรมพัฒนาศักยภาพดูแลสุขภาพตนเองในระดับครอบครัว มีต้นทุนต่อหน่วยลดลงร้อยละ 49.18 เนื่องจากในปีงบประมาณ พ.ศ. 2565 มีการพัฒนาและยกระดับความรู้อาสาสมัครสาธารณสุขประจำหมู่บ้านให้เป็นหมอประจำบ้านพร้อมทั้งเพิ่มประสิทธิภาพระบบบริการสาธารณสุขในชุมชนผ่านการพัฒนาระบบการแพทย์เพื่อควบคู่ไปกับการเพิ่มบทบาทอสม.เพื่อลดโรคและปัญหาสุขภาพ ส่งเสริมให้ประชาชนพึ่งตนเองด้านสุขภาพดได้ เป็นการช่วยลดการพึ่งพาและลดความแออัดในโรงพยาบาลได้อย่างมาก
</t>
    </r>
  </si>
  <si>
    <r>
      <t>เหตุผล</t>
    </r>
    <r>
      <rPr>
        <sz val="16"/>
        <color indexed="8"/>
        <rFont val="TH SarabunPSK"/>
        <family val="2"/>
      </rPr>
      <t xml:space="preserve">  ในปีงบประมาณ พ.ศ. 2565 มีผลการดำเนินงานกิจกรรมสนับสนุนองค์กรเอกชนสาธารณประโยชน์ในการพัฒนาสาธารณสุข มีต้นทุนต่อหน่วยเพิ่มขึ้น 135.30 มีองค์กรเอกชนสาธารณประโยชน์ที่ได้รับการสนับสนุนงบประมาณการสนับสนุนองค์กรเอกชนสาธารณประโยชน์ในการจัดการสุขภาพชุมชน ปีงบประมาณ 2565 เพิ่มขึ้น จำนวน 22 องค์กร
</t>
    </r>
  </si>
  <si>
    <r>
      <t>เหตุผล</t>
    </r>
    <r>
      <rPr>
        <sz val="16"/>
        <color indexed="8"/>
        <rFont val="TH SarabunPSK"/>
        <family val="2"/>
      </rPr>
      <t xml:space="preserve">  ในปีงบประมาณ พ.ศ. 2565 มีผลการดำเนินงานกิจกรรมสนับสนุนการดำเนินงานสุขภาพภาคประชาชน มีต้นทุนต่อหน่วยลดลงร้อยละ 46.89 มีผลการดำเนินเพิ่มประสิทธิผลการดูแลสุขภาพด้วยตนเองของประชาชนไทย จากการต่อยอดการสร้างความรู้จากชุมชนไปถึงทุกครัวเรือน ทำให้ประชาชนเข้าถึงบริการสุขภาพ มีที่พึ่งทางสุขภาพประจำครัวเรือน พึ่งตนเองได้ส่งผลให้ประชาชนสุขภาพดีเจ้าหน้าที่มีความสุขและระบบสุขภาพยั่งยืน  จากเดิมผู้รับผิดชอบในกิจกรรมสนับสนุนการดำเนินงานสุขภาพภาคประชาชน เป็นของศูนยสนับสนุนบริการสุขภาพที่ 1 - 12 แต่ในปีงบประมาณ พ.ศ. 2565ผู้รับผิดเป็นของศูนย์พัฒนาการสาธารณสุขมูลฐาน 5 แห่ง
</t>
    </r>
  </si>
  <si>
    <r>
      <t>เหตุผล</t>
    </r>
    <r>
      <rPr>
        <sz val="16"/>
        <color indexed="8"/>
        <rFont val="TH SarabunPSK"/>
        <family val="2"/>
      </rPr>
      <t xml:space="preserve"> ในปีงบประมาณ พ.ศ. 2565 มีผลการดำเนินงานกิจกรรมเสริมสร้างความเข้มแข็งให้กับองค์กร อสม. ในการจัดการระบบสุขภาพภาคประชาชน มีต้นทุนเพิ่มขึ้น 100.35 เนื่องจากปีงบประมาณ พ.ศ. 2565 กรมสนับสนุนบริการสุขภาพ พัฒนาและยกระดับความรู้ของอาสาสมัครสาธารณสุขประจาหมู่บ้าน (อสม.) ให้เป็น อสม. หมอประจาบ้าน และสมาร์ท อสม. เพื่อให้ อสม.ทุกคนเป็นหมอคนที่ 1 ตามนโยบายคนไทยทุกคนมีหมอประจาตัว 3 คน ซึ่ง อสม.หมอคนที่ 1 ทาหน้าที่ให้คาแนะนา ติดตาม คัดกรอง และดูแลสุขภาพตนเองเบื้องต้น และเป็นพี่เลี้ยงให้กับอาสาสมัครประจาครอบครัว (อสค.) ในการดูแลผู้ป่วยกลุ่มเป้าหมายให้มีคุณภาพชีวิตดีขึ้น</t>
    </r>
  </si>
  <si>
    <r>
      <t>เหตุผล</t>
    </r>
    <r>
      <rPr>
        <sz val="16"/>
        <rFont val="TH SarabunPSK"/>
        <family val="2"/>
      </rPr>
      <t xml:space="preserve">  ในปีงบประมาณ พ.ศ. 2565 มีผลการดำเนินงานกิจกรรมพัฒนาศักยภาพ อสม. สู่การเป็นแกนนำในการจัดการสุขภาพภาคประชาชน มีต้นทุนต่อหน่วยเพิ่มขึ้น 173.91 เนื่องจากในปีงบประมาณ พ.ศ. 2565พัฒนาศักยภาพ อสม. ให้เป็น อสม.หมอประจำบ้าน และสมาร์ท อสม. ได้จานวน 81,831 คน</t>
    </r>
  </si>
  <si>
    <r>
      <t>เหตุผล</t>
    </r>
    <r>
      <rPr>
        <sz val="16"/>
        <rFont val="TH SarabunPSK"/>
        <family val="2"/>
      </rPr>
      <t xml:space="preserve">  ในปีงบประมาณ พ.ศ. 2565 มีผลการดำเนินงานกิจกรรมขยายผลการจัดการระบบสุขภาพชุมชน มีต้นทุนต่อหน่วยเพิ่มขึ้น จากปีงบประมาณ พ.ศ. 2564 ผลการดำเนินขยายเครือข่าย เป็น 77 จังหวัด แต่ในปีงบประมาณ พ.ศ. 2565 ปรับเป้าหมายผลดำเนินงานเป็น ศูนย์สนับสนุนบริการสุขภาพที่ 1 - 12 </t>
    </r>
  </si>
  <si>
    <r>
      <t xml:space="preserve">เหตุผล </t>
    </r>
    <r>
      <rPr>
        <sz val="16"/>
        <rFont val="TH SarabunPSK"/>
        <family val="2"/>
      </rPr>
      <t xml:space="preserve"> ในปีงบประมาณ พ.ศ. 2565 มีผลการดำเนินงานกิจกรรมเสริมสร้างความเข้มแข็งกลไกการขับเคลื่อนการจัดการระบบสุขภาพภาคประชาชน (จังหวัด อำเภอ รพ.สต. ท้องถิ่น) มีต้นทุนต่อหน่วยเพิ่มขึ้น 149.18 เนื่องจากปีงบประมาณ พ.ศ. 2565 กรมสนับสนุนบริการสุขภาพ มุ่งเน้นการพัฒนาความรอบรู้ด้านสุขภาพ ให้สอดคล้องและเหมาะสมกับสถานการณ์การแพร่ระบาดของโรคอุบัติใหม่ ภัยสุขภาพหรือปัญหาสุขภาพสาคัญที่เกิดขึ้นในปัจจุบัน ซึ่งเป็นปัจจัยสาคัญที่จะกาหนดพฤติกรรมสุขภาพของประชาชน ที่มีผลต่อสภาวะสุขภาพส่วนบุคคลโดยตรง ดังนั้นการพัฒนาและเสริมสร้างให้ประชาชนความรอบรู้ด้านสุขภาพจนนาไปสู่การมีพฤติกรรมสุขภาพที่พึงประสงค์ สามารถดูแลสุขภาพตนเองและชุมชนได้อย่างมั่นคงและยั่งยืน ต้องดำเนินการทั้งในระดับบุคคลและระดับชุมชนอย่างเป็นกระบวนการ มีผลทำให้ต้นทุนต่อหน่วยเพิ่มขึ้น</t>
    </r>
  </si>
  <si>
    <r>
      <t>เหตุผล</t>
    </r>
    <r>
      <rPr>
        <sz val="16"/>
        <rFont val="TH SarabunPSK"/>
        <family val="2"/>
      </rPr>
      <t xml:space="preserve"> ในปีงบประมาณ พ.ศ. 2565 มีผลการดำเนินงานการเบิกจ่ายกิจกรรมพัฒนาองค์ความรู้/นวัตกรรม/เทคโนโลยีการสื่อสารสร้างเสริมความรอบรู้ด้านสุขภาพและพฤติกรรม มีต้นทุนต่อหน่วยเพิ่มมากขึ้น 78.79  เนื่องจากในปีงบประมาณ พ.ศ. 2565 ยังคงมีภาวะการแพร่ระบาดของเชื้อโควิด-19 กองสุขศึกษาจึงยังต้องดำเนินการติดตามเฝ้าระวังพฤติกรรมเสี่ยงของประชาชน และนำข้อมูลมาพัฒนาองค์ความรู้เพื่อสนับสนุนให้ภาคีเครือข่ายใช้ดำเนินการสื่อสารเตือนภัยประชาชนในพื้นที่รับผิดชอบ รวมทั้งดำเนินการผลิตสื่อให้ความรู้ สร้างความตระหนักแก่ประชาชนในการร่วมกันป้องกันและควบคุมการแพร่ระบาดของเชื้อโควิด-19 ทำให้การพัฒนาองค์ความรู้ฯ มีจำนวนลดลงไป</t>
    </r>
  </si>
  <si>
    <r>
      <t xml:space="preserve">เหตุผล </t>
    </r>
    <r>
      <rPr>
        <sz val="16"/>
        <rFont val="TH SarabunPSK"/>
        <family val="2"/>
      </rPr>
      <t xml:space="preserve"> ในปีงบประมาณ พ.ศ. 2565 มีผลการดำเนินกิจกรรมส่งเสริม พัฒนาสถานบริการสุขภาพให้มีคุณภาพมาตรฐานระดับสากล มีต้นทุนต่อหน่วยลดลง 34.79 ในปีงบประมาณ พ.ศ. 2565 กรมสนับสนุนบริการสุขภาพ ได้ขับเคลื่อน พัฒนาและยกระดับให้สถานพยาบาลและสถานประกอบการเพื่อสุขภาพกลุ่มเป้าหมาย มีศักยภาพให้บริการอย่างมีคุณภาพ และเป็นที่ยอมรับในระดับสากล เพื่อเพิ่มศักยภาพในการแข่งขันด้านอุตสาหกรรมการแพทย์ครบวงจรของประเทศมากขึ้นมีผลทำให้ต้นทุนต่อหน่วยเพิ่มมากขึ้น </t>
    </r>
  </si>
  <si>
    <r>
      <t>เหตุผล</t>
    </r>
    <r>
      <rPr>
        <sz val="16"/>
        <rFont val="TH SarabunPSK"/>
        <family val="2"/>
      </rPr>
      <t xml:space="preserve">  ในปีงบประมาณ พ.ศ. 2565 มีผลการดำเนินงานกิจกรรมส่งเสริมพัฒนาควบคุมกำกับมาตรฐานสถานประกอบการเพื่อสุขภาพสู่สากล มีต้นทุนต่อหน่วยเพิ่มขึ้น 118.77 เนื่องจากในปีงบประมาณ พ.ศ. 2565สถานประกอบการเพื่อสุขภาพ สมัครเข้าร่วมโครงการ จานวน 33 แห่ง มีสถานประกอบการเพื่อสุขภาพได้รับการรับรองผ่านเกณฑ์มาตรฐานสากล จานวน 28 แห่ง คิดเป็นร้อยละ 11.20 ของกลุ่มเป้าหมายดังนี้รางวัล Thai world class spa จานวน 10 แห่ง รางวัล Nuad Thai premium จานวน 18 แห่ง</t>
    </r>
  </si>
  <si>
    <r>
      <t>เหตุผล</t>
    </r>
    <r>
      <rPr>
        <sz val="16"/>
        <rFont val="TH SarabunPSK"/>
        <family val="2"/>
      </rPr>
      <t xml:space="preserve"> ในปีงบประมาณ พ.ศ. 2565 มีผลการดำเนินงานในกิจกรรมพัฒนามาตรฐานด้านอาคารและสภาพแวดล้อมสาธารสุข มีต้นทุนต่อหน่วยลดลงร้อยละ 28.52  เนื่องจากในปีงบประมาณ พ.ศ. 2565 มีจำนวนเรื่องในกิจกรรมพัฒนามาตรฐานด้านอาคารและสภาพแวดล้อมสาธารสุขเพิ่มขึ้นจากปีงบประมาณ พ.ศ. 2565 ประกอบด้วย 1.เอกสารรายการพัฒนาพื้นที่ใช้สอยหอผู้ป่วยจิตเวชและยาเสพติดของโรงพยาบาลศูนย์โรงพยาบาลทั่วไปจำนวน 1 เรื่อง 2.คู่มือแนวทางการออกแบบ
ทางสถาปัตยกรรมเพื่อสถานบริการสุขภาพปรกติวิถีใหม
</t>
    </r>
  </si>
  <si>
    <r>
      <t>เหตุผล</t>
    </r>
    <r>
      <rPr>
        <sz val="16"/>
        <rFont val="TH SarabunPSK"/>
        <family val="2"/>
      </rPr>
      <t xml:space="preserve">  ในปีงบประมาณ พ.ศ. 2565 มีผลการดำเนินงานกิจกรรมบูรณาการมาตรฐานระบบบริการสุขภาพ มีต้นทุนต่อหน่วยลดลง 84.32 เนื่องจากในปีงบประมาณ พ.ศ. 2565 กิจกรรมบูรณาการมาตรฐานระบบบริการสุขภาพ เป็นการทำงานรวมกับกับกองสุขศึกษา และกองวิศวะกรรมการแพทย์ รวมถึงศูนย์สนับสนุนบริการสุขาภาพ ที่ 1 - 12 สถานพยาบาลและสถานประกอบการเพื่อสุขภาพกลุ่มเป้าหมายผ่านเกณฑ์มาตรฐานที่กำหนด
</t>
    </r>
  </si>
  <si>
    <r>
      <t>เหตุผล</t>
    </r>
    <r>
      <rPr>
        <sz val="16"/>
        <rFont val="TH SarabunPSK"/>
        <family val="2"/>
      </rPr>
      <t xml:space="preserve">  ในปีงบประมาณ พ.ศ. 2565 มีผลการดำเนินงานกิจกรรมส่งเสริม พัฒนา ควบคุม กำกับ  มาตรฐานสถานบริการสุขภาพ มีต้นทุนต่อหน่วยลดลง 54.96 เนื่องจากในปีงบประมาณ พ.ศ. 2565 ส่งเสริมและพัฒนาสถานพยาบาลภาครัฐกลุ่มเป้าหมาย (ระดับพื้นฐาน) จานวน 273 แห่ง ตามเกณฑ์มาตรฐานระบบบริการสุขภาพ 9 ด้าน ประกอบด้วย 1) การบริหารจัดการ 2) การบริการสุขภาพ 3) อาคาร สถานที่ และสิ่งอานวยความสะดวก 4) สิ่งแวดลอม 5) ความปลอดภัย 6) เครื่องมือ อุปกรณ์ทางการแพทย์และสาธารณสุข 7) ระบบสนับสนุนบริการที่สาคัญ 8) สุขศึกษาและพฤติกรรมสุขภาพ และ 9) การรักษาความมั่นคงปลอดภัยไซเบอร์</t>
    </r>
  </si>
  <si>
    <r>
      <t>เหตุผล</t>
    </r>
    <r>
      <rPr>
        <sz val="16"/>
        <rFont val="TH SarabunPSK"/>
        <family val="2"/>
      </rPr>
      <t xml:space="preserve">  ในปีงบประมาณ พ.ศ. 2565 มีผลการดำเนินงานกิจกรรมส่งเสริม พัฒนา ควบคุม กำกับ มาตฐานผู้ประกอบโรคศิลปะ มีต้นทุนต่อหน่วยลดลง 61.87 เนื่องจากในปีงบประมาณ พ.ศ. 2565หน่วยงานที่รับผิดชอบการดำเนินการตามกฎหมายว่าด้วยการประกอบโรคศิลปะ โดยมีบทบาทภารกิจในการส่งเสริมพัฒนาศาสตร์และการแพทย์ทางเลือก การควบคุม กำกับ เพื่อยกระดับผู้ประกอบโรคศิลปะ รวมถึงการกลั่นกรองการกำหนดเพิ่มสาขาของการประกอบโรคศิลปะและการขอรับรองเป็นศาสตร์ตามมาตรา 31 ซึ่งปัจจุบันมีสาขาการประกอบโรคศิลปะและศาสตร์ที่รับผิดชอบ จำนวน 2 สาขา 3 ศาสตร์ ได้แก่ สาขาการแพทย์แผนจีนสาขาฉุกเฉินการแพทย์ ทัศนมาตรศาสตร์ศาสตร์ไคโรแพรคติก และศาสตร์ฟิสิกส์การแพทย์
</t>
    </r>
  </si>
  <si>
    <r>
      <t>เหตุผล</t>
    </r>
    <r>
      <rPr>
        <sz val="16"/>
        <rFont val="TH SarabunPSK"/>
        <family val="2"/>
      </rPr>
      <t xml:space="preserve">  ในปีงบประมาณ พ.ศ. 2565 มีผลการดำเนินงานผลผลิตย่อยพัฒนาระบบการบริหารจัดการองค์กรที่มีประสิทธิภาพ มีต้นทุนต่อหน่วยเพิ่มขึ้น 71.83 เนื่องจากในปีงบประมาณ พ.ศ. 2565 กรมสนับสนุนบริการสุขภาพได้รับเงินอุดหนุนเบิกจ่ายเป็นบัญชีแยกประเภทค่าใช้จ่ายสวัสดิการของรัฐ เป็นค่าป่วยการในการปฏิบัติหน้าที่ของอาสาสมัครสาธารณสุขประจำหมู่บ้าน (อสม.) เป็นเงินจำนวน 11,291,986,000 บาท โดยเบิกจ่ายเงินในงบประมาณ ทำให้เงินในงบประมาณ พ.ศ. 2565 เพิ่มมากขึ้น และ ได้รับจัดสรรเงินงบกลางเบิกจ่ายในบัญชีแยกประเภทค่าใช้จ่ายตามมาตราการของรัฐ เป็นค่าตอบแทนเยียวยาชดเชยและค่าเสี่ยงภัยโควิด เป็นเงินจำนวน 3,626,330,500 บาท ทำให้เงินงบกลางเพิ่มมากขึ้นจากปีงบประมาณ พ.ศ.2564 จึงมีผลทำให้ต้นทุนต่อหน่วยผลผลิตย่อยเพิ่มขึ้น</t>
    </r>
  </si>
  <si>
    <r>
      <t>เหตุผล</t>
    </r>
    <r>
      <rPr>
        <sz val="16"/>
        <rFont val="TH SarabunPSK"/>
        <family val="2"/>
      </rPr>
      <t xml:space="preserve">  ในปีงบประมาณ พ.ศ. 2565 มีผลการดำเนินงานผลผลิตย่อยส่งเสริมและพัฒนาการเข้าถึงบริการสุขภาพอย่างสมประโยชน์เท่าเทียมและเป็นธรรม มีต้นทุนต่อหน่วยลดลง 40.94 เนื่องจากในปีงบประมาณ พ.ศ. 2565 มีเรื่องร้องเรียนและเรื่องที่เกิดจากการไม่ปฏิบัติตามกฎหมายที่เกี่ยวข้องกับสถานพยาบาลและสถานประกอบการเพื่อสุขภาพ มีเรื่องร้องเรียนเข้ามาทั้งหมด 1,485 เรื่อง และเรื่องเกี่ยวกับสถานพยาบาลประกอบการเพื่อสุขภาพที่ไม่ปฏิบัติตามกฎหมาย ในพื้นที่ตรวจสอบข้อเท็จจริงและรวบรวมพยานหลักฐานจำนวน 35 เรื่อง</t>
    </r>
  </si>
  <si>
    <r>
      <t>เหตุผล</t>
    </r>
    <r>
      <rPr>
        <sz val="16"/>
        <rFont val="TH SarabunPSK"/>
        <family val="2"/>
      </rPr>
      <t xml:space="preserve">  ในปีงบประมาณ พ.ศ. 2565 มีผลการดำเนินงานผลผลิตย่อยพัฒนาระบบเทคโนโลยีสารสนเทศและการสื่อสาร มีต้นทุนต่อหน่วยลดลง 44.19 เนื่องจากในปีงบประมาณ พ.ศ. 2565 กรมสนับสนุนบริการสุขภาพ ได้ดาเนินการพัฒนาระบบเทคโนโลยีสารสนเทศรองรับการเป็นองค์กรดิจิทัล โดยได้พัฒนาระบบการให้บริการแก่ผู้รับบริการเพื่อให้เกิดความรวดเร็ว และสะดวกในการขออนุมัติ อนุญาตสถานพยาบาล สถานประกอบการเพื่อสุขภาพ และเพื่อให้ประชาชนสามารถตรวจสอบข้อมูลสถานภาพของสถานพยาบาล สถานประกอบการเพื่อสุขภาพ รวมถึงประชาชนและเครือข่ายสามารถเข้าถึงข้อมูลสุขภาพได้อย่างมีคุณภาพ</t>
    </r>
  </si>
  <si>
    <r>
      <t>เหตุผล</t>
    </r>
    <r>
      <rPr>
        <sz val="16"/>
        <rFont val="TH SarabunPSK"/>
        <family val="2"/>
      </rPr>
      <t xml:space="preserve">  ในปีงบประมาณ พ.ศ. 2565 มีผลการดำเนินงานผลผลิตย่อยเสริมสร้างศักยภาพประชาชนในการดูแลสุขภาพตนเอง มีต้นทุนต่อหน่วยเพิ่มขึ้น  เนื่องจากในปีงบประมาณ พ.ศ.2565 มีผลการดำเนินการเบิกจ่ายผลผลิตย่อยในงบกลางเพิ่มมากขึ้นจากปีงบประมาณ พ.ศ. 2564 และผลการดำเนินงานพัฒนาองค์ความรู้/รูปแบบ/แนวทาง/เทคโนโลยี/สื่อต้นแบบ และจัดกระบวนการเรียนรู้ให้เกิดกับผู้รับผิดชอบงานของศูนย์สนับสนุนบริการสุขภาพเขต 12 เขต และผู้รับผิดชอบงานของสำนักงานสาธารณสุขจังหวัดเพื่อให้มีองค์ความรู้และสามารถเป็นพี่เลี้ยงให้กับโรงพยาบาลส่งเสริมสุขภาพตำบลได้และได้มีการพัฒนาองค์ความรู้สำคัญสำหรับผู้รับผิดชอบงานสุขศึกษาของสถานบริการสุขภาพภาครัฐ และองค์ความรู้สำหรับเด็กและเยาวชนที่สมัครเป็น ยุว อสม.โดยเป็นหลักสูตรการเรียนรู้ด้วยตนเองผ่านระบบอิเล็กทรอนิกส์ มีผลทำให้ปริมาณหน่วยนับลดลง </t>
    </r>
  </si>
  <si>
    <r>
      <t>เหตุผล</t>
    </r>
    <r>
      <rPr>
        <sz val="16"/>
        <rFont val="TH SarabunPSK"/>
        <family val="2"/>
      </rPr>
      <t xml:space="preserve"> ในปีงบประมาณ พ.ศ. 2565 มีผลการดำเนินงานผลผลิตย่อย พัฒนาประชาชนให้มีศักยภาพในการจัดการสุขภาพตนเองและพฤติกรรมสุขภาพที่ถูกต้องเหมาะสม ต้นทุนต่อหน่วยเพิ่มขึ้น เนื่องจากในปีงบประมาณ พ.ศ. 2565 มีผลการดำเนินการเบิกจ่ายผลผลิตในเงินนอก และงบกลาง เพิ่มมากขึ้นจากปีงบประมาณ พ.ศ. 2564 และสถานการณ์โควิด 19 ยังระบาดอยู่ทำให้ผลการดำเนินงานมีการเปลี่ยนแปลงจำนวนกลุ่มเป้าหมายและจำนวนผลผลงานอยู่ตลอดเวลา</t>
    </r>
  </si>
  <si>
    <r>
      <t>เหตุผล</t>
    </r>
    <r>
      <rPr>
        <sz val="16"/>
        <rFont val="TH SarabunPSK"/>
        <family val="2"/>
      </rPr>
      <t xml:space="preserve"> ในปีงบประมาณ พ.ศ. 2565 มีผลการดำเนินงานผลผลิตย่อยเสริมสร้างความร่วมมือภาคีเครือข่ายในการจัดการด้านสุขภาพ มีต้นทุนต่อหน่วยเพิ่มขึ้น เนื่องจากในปีงบประมาณ พ.ศ. 2565 มีผลการดำเนินการเบิกจ่ายผลผลิตย่อยในงบกลางเพิ่มขึ้นจากปีงบประมาณ พ.ศ. 2564 มีผลการดำเนินเพิ่มประสิทธิผลการดูแลสุขภาพด้วยตนเองของประชาชนไทย จากการต่อยอดการสร้างความรู้จากชุมชนไปถึงทุกครัวเรือน ทำให้ประชาชนเข้าถึงบริการสุขภาพ มีที่พึ่งทางสุขภาพประจำครัวเรือน พึ่งตนเองได้ส่งผลให้ประชาชนสุขภาพดีเจ้าหน้าที่มีความสุขและระบบสุขภาพยั่งยืน  จากเดิมผู้รับผิดชอบในกิจกรรมสนับสนุนการดำเนินงานสุขภาพภาคประชาชน เป็นของศูนยสนับสนุนบริการสุขภาพที่ 1 - 12 แต่ในปีงบประมาณ พ.ศ. 2565ผู้รับผิดเป็นของศูนย์พัฒนาการสาธารณสุขมูลฐาน 5 แห่ง  </t>
    </r>
  </si>
  <si>
    <r>
      <t>เหตุผล</t>
    </r>
    <r>
      <rPr>
        <sz val="16"/>
        <rFont val="TH SarabunPSK"/>
        <family val="2"/>
      </rPr>
      <t xml:space="preserve">  ในปีงบประมาณ พ.ศ. 2565 ไม่มีผลการดำเนินงานในผลผลิตย่อยพัฒนาศักยภาพครอบครัวให้มีการจัดการสุขภาพได้อย่างยั่งยื่น ซึ่งในปีงบประมาณ 2565 หน่วยงานได้เปลี่ยนชื่อผลผลิตย่อยในการดำเนินงานเป็นผลผลิตย่อยเป็นพัฒนาประชาชนให้มีศักยภาพในการจัดการสุขภาพตนเองและพฤติกรรมสุขภาพที่ถูกต้องเหมาะสม จึงทำให้ไม่สามารถเปรียบเทียบผลการดำเนินงานผลผลิตในปีงบประมาณ พ.ศ. 2564 ได้</t>
    </r>
  </si>
  <si>
    <r>
      <t>เหตุผล</t>
    </r>
    <r>
      <rPr>
        <sz val="16"/>
        <rFont val="TH SarabunPSK"/>
        <family val="2"/>
      </rPr>
      <t xml:space="preserve">  ในปีงบประมาณ พ.ศ. 2565 ไม่มีผลการดำเนินงานในผลผลิตย่อยพัฒนาต้นแบบระบบดูแลผู้สูงอายุในชุมชนแบบไร้รอยต่อ ซึ่งในปีงบประมาณ พ.ศ. 2565 หน่วยงานได้ได้ดำเนินการเปลี่ยนชื่อผลผลิตย่อยในการดำเนินงานเป็นผลผลิตย่อยผู้สูงอายุได้รับการดูแล ส่งเสริม และลดพฤติกรรมเสี่ยงโดยชุมชน จึงทำให้ไม่สามารถเปรียบผลการดำเนินงานผลผลิตย่อยในปีงบประมาร พ.ศ. 2564 ได้</t>
    </r>
  </si>
  <si>
    <r>
      <t>เหตุผล</t>
    </r>
    <r>
      <rPr>
        <sz val="16"/>
        <rFont val="TH SarabunPSK"/>
        <family val="2"/>
      </rPr>
      <t xml:space="preserve">  ในปีงบประมาณ พ.ศ. 2564 มีผลการดำเนินงานในผลผลิตย่อยพัฒนาต้นแบบระบบดูแลผู้สูงอายุในชุมชนแบบไร้รอยต่อ แต่ในปีงบประมาณ พ.ศ. 2565 มีผลการดำเนินงานในผลผลิตย่อยผู้สูงอายุได้รับการดูแล ส่งเสริม และลดพฤติกรรมเสี่ยงโดยชุมชน ซึ่งเป็นผลผลิตย่อยในการดำเนินงานไม่เหมื่อนกันรหัสกิจกรรมย่อยดำเนินการเบิกจ่ายต่างกัน จึงมีผลทำให้ไม่สามารถเปรียบเทียบผลการดำเนินงานผลผลิตย่อยในปีงบประมาณ พ.ศ. 2564 ได้</t>
    </r>
  </si>
  <si>
    <r>
      <t>เหตุผล</t>
    </r>
    <r>
      <rPr>
        <sz val="16"/>
        <rFont val="TH SarabunPSK"/>
        <family val="2"/>
      </rPr>
      <t xml:space="preserve">  ในปีงบประมาณ พ.ศ. 2565 มีผลการดำเนินงานผลผลิตย่อยพัฒนาเมืองสุขภาพและการท่องเที่ยวเชิงสุขภาพ มีต้นทุนต่อหน่วยเพิ่มขึ้น ในปีงบประมาณ พ.ศ. 2565 ส่งเสริมและพัฒนา สถานประกอบการเพื่อสุขภาพ ในพื้นที่เป้าหมายเพื่อยกระดับให้เป็นสถานประกอบการด้านการท่องเที่ยวเชิงสุขภาพ โดยมีสถานประกอบการเพื่อสุขภาพเป้าหมาย จำนวน 85 แห่ง  </t>
    </r>
  </si>
  <si>
    <r>
      <t>เหตุผล</t>
    </r>
    <r>
      <rPr>
        <sz val="16"/>
        <rFont val="TH SarabunPSK"/>
        <family val="2"/>
      </rPr>
      <t xml:space="preserve">  ในปีงบประมาณ พ.ศ. 2565 มีผลการดำเนินงานผลผลิตย่อยส่งเสริมและพัฒนาตำบลจัดการคุณภาพสู่การพัฒนาคุณภาพชีวิตอย่างยั่งยืน มีต้นทุนต่อหน่วยเพิ่มขึ้น เนื่องจากปีงบประมาณ พ.ศ. 2565 กรมสนับสนุนบริการสุขภาพ มุ่งเน้นการพัฒนาความรอบรู้ด้านสุขภาพ ให้สอดคล้องและเหมาะสมกับสถานการณ์การแพร่ระบาดของโรคอุบัติใหม่ ภัยสุขภาพหรือปัญหาสุขภาพสาคัญที่เกิดขึ้นในปัจจุบัน ซึ่งเป็นปัจจัยสาคัญที่จะกาหนดพฤติกรรมสุขภาพของประชาชน ที่มีผลต่อสภาวะสุขภาพส่วนบุคคลโดยตรง ดังนั้นการพัฒนาและเสริมสร้างให้ประชาชนความรอบรู้ด้านสุขภาพจนนาไปสู่การมีพฤติกรรมสุขภาพที่พึงประสงค์ สามารถดูแลสุขภาพตนเองและชุมชนได้อย่างมั่นคงและยั่งยืน</t>
    </r>
  </si>
  <si>
    <t xml:space="preserve">ส่งเสริมพัฒนา ควบคุม กำกับ มาตรฐานสถานประกอบการเพื่อสุขภาพ </t>
  </si>
  <si>
    <r>
      <t>เหตุผล</t>
    </r>
    <r>
      <rPr>
        <sz val="16"/>
        <color indexed="8"/>
        <rFont val="TH SarabunPSK"/>
        <family val="2"/>
      </rPr>
      <t xml:space="preserve"> ในปีงบประมาณ พ.ศ. 2565 มีผลการดำเนินงานกิจกรรมส่งเสริม และพัฒนาบริการสุขภาพ สู่มาตรฐานสากลรองรับอุตสาหกรรมทางการแพทย์และบริการสุขภาพครบวงจรสู่การพัฒนาอย่างยั่งยืน มีต้นทุนต่อหน่วยเพิ่มขึ้น 113.91ปีงบประมาณ พ.ศ. 2565 กรมสนับสนุนบริการสุขภาพ ได้ขับเคลื่อน พัฒนาและยกระดับให้สถานพยาบาลและสถานประกอบการเพื่อสุขภาพกลุ่มเป้าหมาย มีศักยภาพการให้บริการอย่างมีคุณภาพ และเป็นที่ยอมรับในระดับสากล เพื่อเพิ่มศักยภาพในการแข่งขันด้านอุตสาหกรรมการแพทย์ครบวงจรของประเทศ โดยมีการดาเนินการ ดังนี้ 1. สถานพยาบาลภาครัฐ 2. สถานพยาบาลภาคเอกชน 3. สถานประกอบการเพื่อสุขภาพ สถานประกอบการเพื่อสุขภาพกลุ่มเป้าหมายมีคุณภาพเข้าสู่มาตรฐานสากล จำนวน 1074 แห่ง</t>
    </r>
  </si>
  <si>
    <r>
      <t>เหตุผล</t>
    </r>
    <r>
      <rPr>
        <sz val="16"/>
        <rFont val="TH SarabunPSK"/>
        <family val="2"/>
      </rPr>
      <t xml:space="preserve">  ในปีงบประมาณ พ.ศ. 2565 มีผลการดำเนินงานผลผลิตย่อยส่งเสริม พัฒนาและยกระดับมาตรฐานสถานพยาบาลและสถานประกอบการเพื่อสุขภาพเข้าสู่มาตรฐานสากลและพัฒนาอุตสาหกรรมการแพทย์ครบวงจร มีต้นทุนต่อหน่วยเพิ่มขึ้น เนื่องจากในปีงบประมาณ พ.ศ. 2565 มีผลการดำเนินงานเบิกจ่ายในงบกลางเพิ่มมากขึ้นจากปีงบประมาณ พ.ศ. 2564 และในปีงบประมาณ พ.ศ. 2565 ได้ขับเคลื่อน พัฒนาและยกระดับให้สถานพยาบาลและสถานประกอบการเพื่อสุขภาพกลุ่มเป้าหมาย มีศักยภาพการให้บริการอย่างมีคุณภาพ และเป็นที่ยอมรับในระดับสากล เพื่อเพิ่มศักยภาพในการแข่งขันด้านอุตสาหกรรมการแพทย์ครบวงจรของประเทศ โดยมีการดาเนินการ ดังนี้ 1. สถานพยาบาลภาครัฐ 2. สถานพยาบาลภาคเอกชน 3. สถานประกอบการเพื่อสุขภาพ สถานประกอบการเพื่อสุขภาพกลุ่มเป้าหมายมีคุณภาพเข้าสู่มาตรฐานสากล</t>
    </r>
  </si>
  <si>
    <r>
      <t>เหตุผล</t>
    </r>
    <r>
      <rPr>
        <sz val="16"/>
        <color indexed="8"/>
        <rFont val="TH SarabunPSK"/>
        <family val="2"/>
      </rPr>
      <t xml:space="preserve"> ในปีงบประมาณ พ.ศ. 2565 มีผลการดำเนินการกิจกรรมพัฒนาและระบบกลไกการคุ้มครองผู้บริโภคด้านบริการสุขภาพ มีต้นทุนต่อหน่วยลดลงร้อย 54.30 ปีงบประมาณ พ.ศ. 2565 กรมสนับสนุนบริการสุขภาพ ได้ดำเนินการส่งเสริม พัฒนา และกากับดูแลและบังคับใช้กฎหมายให้สถานพยาบาลและสถานประกอบการเพื่อสุขภาพกลุ่มเป้าหมาย มีมาตรฐานและคุณภาพการให้บริการเป็นไปตามกฎหมายหรือมาตรฐานกาหนด เพื่อคุ้มครองประชาชนหรือผู้รับบริการด้านสุขภาพให้มีความปลอดภัยและสมประโยชน์ รวมทั้งพัฒนามาตรฐาน กฎหมาย วิชาการ การวิจัย นวัตกรรม องค์ความรู้ และเทคโนโลยีด้านระบบบริการสุขภาพ ให้สอดรับกับการเปลี่ยนแปลงเพื่อตอบสนองความต้องการและความคาดหวังของผู้รับบริการที่ในปัจจุบัน และผู้รับบริการและประชาชนทั้งในและต่างประเทศมีความเชื่อมั่นและยอมรับ ทั้งนี้ได้ดาเนินงานขับเคลื่อนการพัฒนาให้สถานพยาบาลและสถานประกอบการเพื่อสุขภาพให้มีมาตรฐานและมีศักยภาพในการให้บริการอย่างมีคุณภาพในระดับสากล </t>
    </r>
  </si>
  <si>
    <r>
      <t>เหตุผล</t>
    </r>
    <r>
      <rPr>
        <sz val="16"/>
        <color indexed="8"/>
        <rFont val="TH SarabunPSK"/>
        <family val="2"/>
      </rPr>
      <t xml:space="preserve">  ในปีงบประมาณ พ.ศ. 2565 ไม่มีผลการดำเนินการกิจกรรมพัฒนาต้นแบบระบบดูแลผู้สูงอายุในชุมชนแบบไร้รอยต่อในพื้นที่เนื่องจากเป็นกิจกรรมที่อยู่ในผลการดำเนินงานในปีงบประมาณ พ.ศ. 2564 ซึ่งในปีงบประมาณ 2565 เป็นกิจกรรมผู้สูงอายุได้รับการดูแลส่งเสริมสุขภาพ และลดพฤติกรรมเสี่ยงโดยชุมชน ซึ่งมีรหัสกิจกรรมย่อย 3 ตัว ต่างกัน หน่วยนับต่างกัน จึงทำให้ไม่สามารถเปรียบเทียบกันได้ </t>
    </r>
  </si>
  <si>
    <r>
      <t>เหตุผล</t>
    </r>
    <r>
      <rPr>
        <sz val="16"/>
        <rFont val="TH SarabunPSK"/>
        <family val="2"/>
      </rPr>
      <t xml:space="preserve">  ในปีงบประมาณ พ.ศ. 2565 มีผลการดำเนินงานในผลผลิตย่อยพัฒนาระบบและกลไกการคุ้มครองผู้บริโภคด้านระบบบริการสุขภาพ มีต้นทุนต่อหน่วยเพิ่มขึ้น 21.89 เนื่องจากในปีงบประมาณ พ.ศ. 2565 ได้ดำเนินการส่งเสริม พัฒนา และกากับดูแลและบังคับใช้กฎหมายให้สถานพยาบาลและสถานประกอบการเพื่อสุขภาพกลุ่มเป้าหมาย มีมาตรฐานและคุณภาพการให้บริการเป็นไปตามกฎหมายหรือมาตรฐานกาหนด เพื่อคุ้มครองประชาชนหรือผู้รับบริการด้านสุขภาพให้มีความปลอดภัยและสมประโยชน์ รวมทั้งพัฒนามาตรฐาน กฎหมาย วิชาการ การวิจัย นวัตกรรม องค์ความรู้ และเทคโนโลยีด้านระบบบริการสุขภาพ ให้สอดรับกับการเปลี่ยนแปลงเพื่อตอบสนองความต้องการและความคาดหวังของผู้รับบริการที่ในปัจจุบัน และผู้รับบริการและประชาชนทั้งในและต่างประเทศมีความเชื่อมั่นและยอมรับ ทั้งนี้ได้ดาเนินงานขับเคลื่อนการพัฒนาให้สถานพยาบาลและสถานประกอบการเพื่อสุขภาพให้มีมาตรฐานและมีศักยภาพในการให้บริการอย่างมีคุณภาพในระดับสากล </t>
    </r>
  </si>
  <si>
    <r>
      <t>เหตุผล</t>
    </r>
    <r>
      <rPr>
        <sz val="16"/>
        <rFont val="TH SarabunPSK"/>
        <family val="2"/>
      </rPr>
      <t xml:space="preserve">  ในปีงบประมาณ พ.ศ. 2564 มีผลการดำเนินงานในกิจกรรมหลักพัฒนาศักยภาพครอบครัวให้มีการจัดการสุขภาพได้อย่างยั่งยื่น  แต่ในปีงบประมาณ พ.ศ. 2565 มีผลการดำเนินงานในกิจกรรมหลักส่งเสริมและพัฒนาตำบลจัดการคุณภาพสู่การพัฒนาคุณภาพชีวิตอย่างยั่งยืน ซึ่งมีผลการดำเนินงานในกิจกรรมหลักที่ต่างกัน และรหัสกิจกรรมย่อยต่างกัน หน่วยนับต่างกัน จึงมีผลทำให้ไม่สามารถเปรียบเทียบผลการดำเนินงานในกิจกรรมหลักได้</t>
    </r>
  </si>
  <si>
    <r>
      <t>เหตุผล</t>
    </r>
    <r>
      <rPr>
        <sz val="16"/>
        <rFont val="TH SarabunPSK"/>
        <family val="2"/>
      </rPr>
      <t xml:space="preserve"> ในปีงบประมาณ พ.ศ. 2565 มีผลการดำเนินงานกิจกรรมหลักสนับสนุนการดำเนินงานด้านเทคโนโลยีสารสนเทศและการสื่อสาร มีต้นทุนต่อหน่วยลดลง 81.40 ในปีงบประมาณ พ.ศ. 2565 กรมสนับสนุนบริการสุขภาพ ได้ดาเนินการพัฒนาระบบเทคโนโลยีสารสนเทศรองรับการเป็นองค์กรดิจิทัล โดยได้พัฒนาระบบการให้บริการแก่ผู้รับบริการเพื่อให้เกิดความรวดเร็ว และสะดวกในการขออนุมัติ อนุญาตสถานพยาบาล สถานประกอบการเพื่อสุขภาพ และเพื่อให้ประชาชนสามารถตรวจสอบข้อมูลสถานภาพของสถานพยาบาล สถานประกอบการเพื่อสุขภาพ รวมถึงประชาชนและเครือข่ายสามารถเข้าถึงข้อมูลสุขภาพได้อย่างมีคุณภาพ โดยมีการดาเนินการ ดังนี้ วิเคราะห์และออกแบบ Platform หน้าเว็บไซต์ (Mockup Page) ระบบฐานข้อมูล (Database Structure) และพัฒนาระบบการเชื่อมโยงข้อมูลการออกใบอนุญาตระหว่างหน่วยงานที่เกี่ยวข้อง จานวน 3 งาน พัฒนาระบบงานออกใบอนุญาต ทั้ง 3 ประเภท ตั้งแต่การขึ้นทะเบียนและการออกใบอนุญาตประเภทต่างๆ ให้เชื่อมโยงกับข้อมูลการชาระค่าทาเนียมบนระบบ Biz portal </t>
    </r>
  </si>
  <si>
    <r>
      <t>เหตุผล</t>
    </r>
    <r>
      <rPr>
        <sz val="16"/>
        <rFont val="TH SarabunPSK"/>
        <family val="2"/>
      </rPr>
      <t xml:space="preserve"> ในปีงบประมาณ พ.ศ. 2565 มีผลการดำเนินงานกิจกรรมส่งเสริม พัฒนา สนับสนุน อาสาสมัครสาธารณสุขประจำหมู่บ้าน (อสม.) ภาคีเครือข่ายในการจัดการสุขภาพชุมชน และพัฒนาความรอบรู้ด้านสุขภาพและการสื่อสารสุขภาพประชาชนกลุ่มเป้าหมาย มีต้นทุนต่อหน่วยเพิ่มขึ้น เนื่องจากในปีงบประมาณ พ.ศ. 2565 มีผลการดำเนินการเบิกจ่ายในงบกลาง เพิ่มมากขึ้นจากปีงบประมาณ พ.ศ. 2564 และในปีงบประมาณ พ.ศ. 2565 กรมสนับสนุนบริการสุขภาพ พัฒนาและยกระดับความรู้ของอาสาสมัครสาธารณสุขประจาหมู่บ้าน (อสม.) ให้เป็น อสม. หมอประจาบ้าน และสมาร์ท อสม. เพื่อให้ อสม.ทุกคนเป็นหมอคนที่ 1 ตามนโยบายคนไทยทุกคนมีหมอประจาตัว 3 คน ซึ่ง อสม.หมอคนที่ 1 ทาหน้าที่ให้คาแนะนา ติดตาม คัดกรอง และดูแลสุขภาพตนเองเบื้องต้น และเป็นพี่เลี้ยงให้กับอาสาสมัครประจาครอบครัว (อสค.) ในการดูแลผู้ป่วยกลุ่มเป้าหมายให้มีคุณภาพชีวิตดีขึ้น </t>
    </r>
  </si>
  <si>
    <r>
      <t>เหตุผล</t>
    </r>
    <r>
      <rPr>
        <sz val="16"/>
        <rFont val="TH SarabunPSK"/>
        <family val="2"/>
      </rPr>
      <t xml:space="preserve">  ในปีงบประมาณ พ.ศ. 2565 มีผลการดำเนินงานในกิจกรรมหลักส่งเสริม พัฒนา เมืองสุขภาพและการท่องเทียวเชิงสุขภาพ มีต้นทุนต่อหน่วยเพิ่มขึ้น ในปีงบประมาณ พ.ศ. 2565 ส่งเสริมและพัฒนา สถานประกอบการเพื่อสุขภาพ ในพื้นที่เป้าหมายเพื่อยกระดับให้เป็นสถานประกอบการด้านการท่องเที่ยวเชิงสุขภาพ โดยมีสถานประกอบการเพื่อสุขภาพเป้าหมาย จำนวน 85 แห่ง   </t>
    </r>
  </si>
  <si>
    <r>
      <t>เหตุผล</t>
    </r>
    <r>
      <rPr>
        <sz val="16"/>
        <rFont val="TH SarabunPSK"/>
        <family val="2"/>
      </rPr>
      <t xml:space="preserve">  ในปีงบประมาณ พ.ศ. 2565 มีผลการดำเนินงานในกิจกรรมหลักพัฒนาประชาชนให้มีศักยภาพในการจัดการสุขภาพตนเองและพฤติกรรมสุขภาพที่ถูกต้องเหมาะสม มีต้นทุนต่อหน่วยเพิ่มขึ้น เนื่องจากในปีงบประมาณ พ.ศ. 2565 มีผลการดำเนินการเบิกจ่ายเงินนอก และงบกลาง เพิ่มมากขึ้นปีงบประมาณ พ.ศ. 2565 ปีงบประมาณ พ.ศ. 2565 กรมสนับสนุนบริการสุขภาพ มุ่งเน้นการพัฒนาความรอบรู้ด้านสุขภาพ ให้สอดคล้องและเหมาะสมกับสถานการณ์การแพร่ระบาดของโรคอุบัติใหม่ ภัยสุขภาพหรือปัญหาสุขภาพสาคัญที่เกิดขึ้นในปัจจุบัน ซึ่งเป็นปัจจัยสาคัญที่จะกาหนดพฤติกรรมสุขภาพของประชาชน ที่มีผลต่อสภาวะสุขภาพส่วนบุคคลโดยตรง ดังนั้นการพัฒนาและเสริมสร้างให้ประชาชนความรอบรู้ด้านสุขภาพจนนาไปสู่การมีพฤติกรรมสุขภาพที่พึงประสงค์ สามารถดูแลสุขภาพตนเองและชุมชนได้อย่างมั่นคงและยั่งยืน</t>
    </r>
  </si>
  <si>
    <r>
      <t>เหตุผล</t>
    </r>
    <r>
      <rPr>
        <sz val="16"/>
        <rFont val="TH SarabunPSK"/>
        <family val="2"/>
      </rPr>
      <t xml:space="preserve"> ในปีงบประมาณ พ.ศ. 2565 มีผลการดำเนินงานในกิจกรรมหลักพัฒนาระบบและกลไกการคุ้มครองผู้บริโภคด้านระบบบริการสุขภาพภายใต้กิจกรรมย่อยที่เพิ่มขึ้นจำนวน 3 กิจกรรมย่อย ประกอบด้วย 1.กิจกรรมย่อยส่งเสริม พัฒนาการเฝ้าระวังบริการสุขภาพ 2. กิจกรรมย่อยพัฒนาและระบบกลไกการคุ้มครองผู้บริโภคด้านบริการสุขภาพ 3. กิจกรรมย่อยการคุ้มครองเด็กที่เกิดโดยอาศัยเทคโนโลยีช่วยการเจริญพันธ์ทางการแพทย์ แต่ในปีงบประมาณ พ.ศ. 2565 ไม่มีผลการดำเนินงานในกิจกรรมหลักพัฒนาระบบและกลไกการคุ้มครองผู้บริโภคด้านระบบบริการสุขภาพ แต่มีกิจกรรมย่อยการคุ้มครองเด็กที่เกิดโดยอาศัยเทคโนโลยีช่วยการเจริญพันธ์ทางการแพทย์ ที่มีผลการดำเนินงานภายใต้กิจกรรมหลักพัฒนาและยกระดับมาตรฐานสถานพยาบาลและสถานประกอบการการเพื่อสุขภาพเข้าสู่มาตรฐานสากลและพัฒนาอุตสาหกรรมการแพทย์ครบวงจร ซึ่งมีผลการดำเนินงานในกิจกรรมหลักที่ต่างกัน หน่วยนับต่างกัน จึงทำให้ไม่สามารถเปรียบเทียบผลการดำเนินงานในกิจกรรมหลักในปีงบประมาณ พ.ศ. 2565 ได้</t>
    </r>
  </si>
  <si>
    <r>
      <t>เหตุผล</t>
    </r>
    <r>
      <rPr>
        <sz val="16"/>
        <rFont val="TH SarabunPSK"/>
        <family val="2"/>
      </rPr>
      <t xml:space="preserve"> ในปีงบประมาณ พ.ศ. 2565 มีผลการดำเนินงานกิจกรรมหลักพัฒนาและยกระดับมาตรฐานสถานพยาบาลและสถานประกอบการเพื่อสุขภาพเข้าสู่มาตรฐานสากลและพัฒนาอุตสาหกรรมการแพทย์ครบวงจร มีต้นทุนต่อหน่วยเพิ่มขึ้น และมีผลการดำเนินการเบิกจ่ายเงินนอกงบประมาณเพิ่มมากขึ้นในปีงบประมาณ พ.ศ. 2564 ในปีงบประมาณ พ.ศ. 2565 มีผลการดำเนินงานเบิกจ่ายในงบกลางเพิ่มมากขึ้นจากปีงบประมาณ พ.ศ. 2564 และในปีงบประมาณ พ.ศ. 2565 ได้ขับเคลื่อน พัฒนาและยกระดับให้สถานพยาบาลและสถานประกอบการเพื่อสุขภาพกลุ่มเป้าหมาย มีศักยภาพการให้บริการอย่างมีคุณภาพ และเป็นที่ยอมรับในระดับสากล เพื่อเพิ่มศักยภาพในการแข่งขันด้านอุตสาหกรรมการแพทย์ครบวงจรของประเทศ</t>
    </r>
  </si>
  <si>
    <r>
      <t xml:space="preserve">เหตุผล </t>
    </r>
    <r>
      <rPr>
        <sz val="16"/>
        <rFont val="TH SarabunPSK"/>
        <family val="2"/>
      </rPr>
      <t xml:space="preserve"> ในปีงบประมาณ พ.ศ. 2565 มีผลการดำเนินงานกิจกรรมหลักส่งเสริมและพัฒนาตำบลจัดการคุณภาพสู่การพัฒนาคุณภาพชีวิตอย่างยั่งยืน มีต้นทุนต่อหน่วยเพิ่มขึ้น เนื่องจากในปีงบประมาณ พ.ศ. 2565 มีผลการดำเนินการเบิกจ่ายกิจกรรมหลักส่งเสริมและพัฒนาตำบลจัดการคุณภาพสู่การพัฒนาคุณภาพชีวิตอย่างยั่งยืน เงินในงบประมาณ เงินนอกงบประมาณ และงบกลาง เพิ่มขึ้นจากปีงบประมาณ พ.ศ. 2564 เนื่องจากปีงบประมาณ พ.ศ. 2565 กรมสนับสนุนบริการสุขภาพ มุ่งเน้นการพัฒนาความรอบรู้ด้านสุขภาพ ให้สอดคล้องและเหมาะสมกับสถานการณ์การแพร่ระบาดของโรคอุบัติใหม่ ภัยสุขภาพหรือปัญหาสุขภาพสาคัญที่เกิดขึ้นในปัจจุบัน ซึ่งเป็นปัจจัยสาคัญที่จะกาหนดพฤติกรรมสุขภาพของประชาชน ที่มีผลต่อสภาวะสุขภาพส่วนบุคคลโดยตรง ดังนั้นการพัฒนาและเสริมสร้างให้ประชาชนความรอบรู้ด้านสุขภาพจนนาไปสู่การมีพฤติกรรมสุขภาพที่พึงประสงค์ สามารถดูแลสุขภาพตนเองและชุมชนได้อย่างมั่นคงและยั่งยืน</t>
    </r>
  </si>
  <si>
    <r>
      <t>เหตุผล</t>
    </r>
    <r>
      <rPr>
        <sz val="16"/>
        <rFont val="TH SarabunPSK"/>
        <family val="2"/>
      </rPr>
      <t xml:space="preserve">  ในปีงบประมาณ พ.ศ. 2565 มีผลการดำเนินงานกิจกรรมหลักพัฒนาระบบดูแลผู้สูงอายุในชุมชนแบบไร้รอยต่อ มีต้นทุนต่อหน่วยลดลง  ในปีงบประมาณ พ.ศ. 2565 มีผลการดำเนินงานการเบิกจ่ายงบกลางเพิ่มมากขึ้นจากปีงบประมาณ พ.ศ. 2564 ปีงบประมาณ พ.ศ. 2565 กรมสนับสนุนบริการสุขภาพ ได้รับจัดสรรงบประมาณตามแผนบูรณาการเตรียมความพร้อมเพื่อรองรับสังคมสูงวัย ภายใต้โครงการพัฒนาและสร้างเสริมศักยภาพคนไทยกลุ่มวัยผู้สูงอายุ เพื่อให้ผู้สูงอายุสามารถดูแลสุขภาพตนเองได้ มีคุณภาพชีวิตที่ดีและเข้าถึงระบบบริการสุขภาพโดยการมีส่วนร่วมของชุมชน ผ่านกระบวนการสร้างเสริมสนับสนุนด้านสุขภาพ โดยให้บุคคลมีการปฏิบัติและการพัฒนาสุขภาพ ส่งเสริมให้ครอบครัว/ผู้ดูแลผู้สูงอายุ/หมู่บ้าน/ชุมชนกลุ่มเป้าหมาย มีศักยภาพในการประเมินคัดกรองสุขภาพและดูแลสุขภาพผู้สูงอายุในชุมชนให้สามารถจัดการสุขภาพได้อย่างเหมาะสม โดยมีทีมบูรณาการความร่วมมือจากภาคีเครือข่ายหน่วยงาน ภาครัฐ เอกชน และประชาชน ตลอดจนจัดการสิ่งแวดล้อม และหลีกเลี่ยงพฤติกรรมเสี่ยงหรืองดการกระทาที่เสี่ยงหรืออาจเป็นอันตรายต่อสุขภาพ เพื่อช่วยเหลือให้ผู้สูงอายุสามารถจัดการด้านสุขภาพด้วยตนเองได้อย่างเหมาะสม โดยอาศัยความร่วมมือ ร่วมใจ ในการปฏิบัติอย่างจริงจังจากผู้เกี่ยวข้องทุกฝ่าย เริ่มต้นตั้งแต่ตัวผู้สูงอายุเอง บุคคลในครอบครัว และสังคม</t>
    </r>
  </si>
  <si>
    <r>
      <t>เหตุผล</t>
    </r>
    <r>
      <rPr>
        <sz val="16"/>
        <rFont val="TH SarabunPSK"/>
        <family val="2"/>
      </rPr>
      <t xml:space="preserve">  ในปีงบประมาณ พ.ศ. 2565 มีผลการดำเนินงานผลผลิตย่อยปลูกฝังวิธีคิดแยกแยะผลประโยชน์ส่วนตัวและผลประโยชน์ส่วนรวม มีต้นทุนต่อหน่วยลดลง 34.66 เนื่องจากในปีงบประมาณ พ.ศ. 256 5มีการพัฒนาศักยภาพบุคลากรในสังกัดกรมสนับสนุนบริการสุขภาพด้านการบริหารความเสี่ยงการทุจริตและประพฤติมิมิชอบ ทั้ง 35 หน่วยงาน และร่วมกันดาเนินการวิเคราะห์ความเสี่ยงด้านการทุจริตของแต่ละหน่วยงานในด้านที่สาคัญ และจัดทำแบบประเมินความเสี่ยงด้านการทุจริตในประเด็นที่สาคัญ ได้แก่ 1. การพิจารณาอนุมัติ 2. การใช้อำนาจ และ 3. การใช้งบประมาณและทรัพยากรภาครัฐ</t>
    </r>
  </si>
  <si>
    <r>
      <t>เหตุผล</t>
    </r>
    <r>
      <rPr>
        <sz val="16"/>
        <rFont val="TH SarabunPSK"/>
        <family val="2"/>
      </rPr>
      <t xml:space="preserve">  ในปีงบประมาณ พ.ศ. 2565 มีผลการดำเนินงานกิจกรรมหลักปลูกฝังวิธีคิด ปลุกจิตสำนึก ให้มีวัฒนธรรมและพฤติกรรมซื่อสัตย์สุจริต มีต้นทุนต่อหน่วยลดลง 34.66 เนื่องจากในปีงบประมาณ พ.ศ. 256 5มีการพัฒนาศักยภาพบุคลากรในสังกัดกรมสนับสนุนบริการสุขภาพด้านการบริหารความเสี่ยงการทุจริตและประพฤติมิมิชอบ ทั้ง 35 หน่วยงาน และร่วมกันดาเนินการวิเคราะห์ความเสี่ยงด้านการทุจริตของแต่ละหน่วยงานในด้านที่สาคัญ และจัดทำแบบประเมินความเสี่ยงด้านการทุจริตในประเด็นที่สาคัญ ได้แก่ 1. การพิจารณาอนุมัติ 2. การใช้อำนาจ และ 3. การใช้งบประมาณและทรัพยากรภาครัฐ</t>
    </r>
  </si>
  <si>
    <r>
      <t>เหตุผล</t>
    </r>
    <r>
      <rPr>
        <sz val="16"/>
        <rFont val="TH SarabunPSK"/>
        <family val="2"/>
      </rPr>
      <t xml:space="preserve">  ในปีงบประมาณ พ.ศ. 2565 มีผลการดำเนินงานกิจกรรมหลักบริหารจัดการองค์กร มีต้นทุนต่อหน่วยเพิ่มขึ้น 71.83 เนื่องจากในปีงบประมาณ พ.ศ. 2565 กิจกรรมหลักบริหารจัดการองค์กร ส่วนใหญ่เป็นผลการดำเนินงานการเบิกจ่ายในงบดำเนินงานของกรมสนับสนุนบริการสุขภาพ และมีผลการดำเนินงานการเบิกจ่ายงบกลาง และค่าเสื่อมราคาเพิ่มขึ้นจากปีงบประมาณ พ.ศ. 2564 </t>
    </r>
  </si>
  <si>
    <r>
      <t>เหตุผล</t>
    </r>
    <r>
      <rPr>
        <sz val="16"/>
        <color indexed="8"/>
        <rFont val="TH SarabunPSK"/>
        <family val="2"/>
      </rPr>
      <t xml:space="preserve"> ในปีงบประมาณ พ.ศ. 2565 กิจกรรมพัฒนาวิชาการคุ้มครองผู้บริโภคด้านบริการสุขภาพ มีผลการดำเนินงานต้นทุนต่อหน่วยเพิ่มขึ้น 164.42 เนื่องจากมีผลการดำเนินการควบคุม กากับ และบังคับใช้กฎหมายให้สถานพยาบาลเอกชนประกอบกิจการเป็นไปตามมาตรฐานที่กฎหมายกาหนด เพื่อให้สถานพยาบาลเอกชนคงคุณภาพมาตรฐาน และความปลอดภัยในการให้บริการอยู่เสมอ โดยดาเนินการตรวจประเมินคุณภาพร่วมกับผู้แทนวิชาชีพที่มีความรู้ความสามารถเฉพาะทาง เพื่อเป็นการคุ้มครองผู้รับบริการและประชาชนให้ได้รับบริการสุขภาพที่มีคุณภาพมาตรฐาน และความปลอดภัย ลดผลกระทบที่เกิดจากการใช้บริการ</t>
    </r>
  </si>
  <si>
    <r>
      <t>เหตุผล</t>
    </r>
    <r>
      <rPr>
        <sz val="16"/>
        <color indexed="8"/>
        <rFont val="TH SarabunPSK"/>
        <family val="2"/>
      </rPr>
      <t xml:space="preserve"> ในปีงบประมาณ พ.ศ. 2565 มีผลการดำเนินงานกิจกรรม
</t>
    </r>
  </si>
  <si>
    <r>
      <t xml:space="preserve">เหตุผล </t>
    </r>
    <r>
      <rPr>
        <sz val="16"/>
        <rFont val="TH SarabunPSK"/>
        <family val="2"/>
      </rPr>
      <t xml:space="preserve"> ในปีงบประมาณ พ.ศ. 2565 มีผลการดำเนินงานกิจกรรมสื่อสารสุขภาพเพื่อสร้างความรอบรู้ด้านสุขภาพแก่ประชาชน มีต้นทุนต่อหน่วยเพิ่มขึ้นในปีงบประมาณ 2565  กองสุขศึกษาดำเนินการผลิตและพัฒนารูปแบบการสื่อสารความรู้ ข่าวสารสุขภาพเพื่อเผยแพร่ไปยังประชาชนและแกนนำสุขภาพวัยเรียน วัยรุ่น วัยทำงาน เพื่อให้เข้าถึงกลุ่มเป้าหมายที่กำหนด อีกทั้งเกิดภาวะการแพร่ระบาดของเชื้อโควิด-19 ยังคงเป็นภัยคุกคามสุขภาพที่เป็นปัญหาเร่งด่วน จำเป็นต้องดำเนินการสื่อสารให้ความรู้ สร้างความเข้าใจที่ถูกต้องในการดูแลตนเอง และครอบครัว รวมทั้งความตระหนักต่อการร่วมกันควบคุมป้องกันการแพร่เชื้อโควิด-19 สู่ผู้อื่นในสังคม ในขณะเดียวกันการสื่อสารให้ความรู้ และสร้างความตระหนักในการดูแลรักษาสุขภาพแก่ประชาชนในประเด็นการป้องกันตนเองจากความเสี่ยงต่อโรคไม่ติดต่อเรื้อรัง เช่น โรคเบาหวาน ความดันโลหิตสูง โรคหัวใจ โรคไต เรื่องการใช้ยาอย่างสมเหตุผล การดูแล  รักษาสุขภาพตนเองและสังคมรอบข้างด้วยข้อปฏิบัติตามสุขบัญญัติแห่งชาติ ฯลฯ </t>
    </r>
  </si>
  <si>
    <r>
      <rPr>
        <u val="single"/>
        <sz val="16"/>
        <rFont val="TH SarabunPSK"/>
        <family val="2"/>
      </rPr>
      <t>เหตุผล</t>
    </r>
    <r>
      <rPr>
        <sz val="16"/>
        <rFont val="TH SarabunPSK"/>
        <family val="2"/>
      </rPr>
      <t xml:space="preserve">  ในปีงบประมาณ พ.ศ.2565 มีผลการดำเนินผลผลิตหลักการคุ้มครองผู้บริโภคด้านผลิตภัณฑ์สุขภาพและบริการสุขภาพ มีต้นทุนต่อหน่วยผลผลิตเพิ่มขึ้น 178.47 ปีงบประมาณ พ.ศ. 2565 กรมสนับสนุนบริการสุขภาพ ได้กาหนดประเด็นการพัฒนาด้านการพัฒนาและเสริมสร้างศักยภาพทรัพยากรมนุษย์ที่มีความสาคัญต่อการสนับสนุนและขับเคลื่อนการดาเนินงานภารกิจด้านการคุมครองผู้บริโภคด้านระบบบริการสุขภาพ ระบบสุขภาพภาคประชาชน และระบบเศรษฐกิจสุขภาพ รวมถึงเพิ่มประสิทธิภาพการบริหารจัดการและพัฒนาคุณภาพองค์กรที่มีประสิทธิภาพ โดยได้ดาเนินการพัฒนาระบบบริหารจัดการองค์กรที่สาคัญ 2 ระบบ ดังนี้ 1. ระบบการติดตามและประเมินผลกรมสนับสนุนบริการสุขภาพ โดยการพัฒนาให้เกิดกระบวนการเชิงระบบที่มีคุณภาพ ควบคู่กับการใช้ระบบอิเล็กทรอนิกส์ เพื่อใช้ในการกากับ ติดตามการดาเนินงานตามแผนงาน โครงการของหน่วยงานในสังกัดกรมสนับสนุนบริการสุขภาพ จานวน 35 หน่วยงาน 2. พัฒนาระบบบริหารอัตรากาลังของกรมสนับสนุนบริการสุขภาพที่มีประสิทธิภาพ โดยการวางแผนและคาดการณ์เกี่ยวกับการบริหารจัดการทรัพยากรบุคคลได้อย่างเหมาะสมกับสถานการณ์ต่างๆ ที่เปลี่ยนแปลงการจัดสรรอัตรากาลังทรัพยากรบุคคลต้องสอดคล้องภารกิจและยุทธศาสตร์แต่ละหน่วยงานในสังกัดกรมสนับสนุนบริการสุขภาพ เพื่อให้สามารถขับเคลื่อนงานได้อย่างมีประสิทธิภาพและประสิทธิผล</t>
    </r>
  </si>
  <si>
    <r>
      <rPr>
        <u val="single"/>
        <sz val="16"/>
        <rFont val="TH SarabunPSK"/>
        <family val="2"/>
      </rPr>
      <t>เหตุผล</t>
    </r>
    <r>
      <rPr>
        <sz val="16"/>
        <rFont val="TH SarabunPSK"/>
        <family val="2"/>
      </rPr>
      <t xml:space="preserve"> ในปีงบประมาณ พ.ศ. 2565 มีผลการดำเนินงานผลผลิตหลักภาคีเครือข่ายได้รับการส่งเสริม พัฒนาให้มีศักยภาพในการดำเนินการจัดการสุขภาพและพฤติกรรมสุขภาพที่เหมาะสมในชุมชน มีต้นทุนต่อหน่วยเพิ่มขึ้น 365.23 ปีงบประมาณ พ.ศ. 2565 กรมสนับสนุนบริการสุขภาพ พัฒนาและยกระดับความรู้ของอาสาสมัครสาธารณสุขประจาหมู่บ้าน (อสม.) ให้เป็น อสม. หมอประจาบ้าน และสมาร์ท อสม. เพื่อให้ อสม.ทุกคนเป็นหมอคน ที่ 1 ตามนโยบายคนไทยทุกคนมีหมอประจาตัว 3 คน ซึ่ง อสม.หมอคนที่ 1 ทาหน้าที่ให้คาแนะนา ติดตาม คัดกรอง และดูแลสุขภาพตนเองเบื้องต้น และเป็นพี่เลี้ยงให้กับอาสาสมัครประจาครอบครัว (อสค.) ในการดูแลผู้ป่วยกลุ่มเป้าหมายให้มีคุณภาพชีวิตดีขึ้น โดยได้ดาเนินการ ดังนี้ 1. จัดทำหลักสูตรและคู่มือการอบรม สมาร์ท อสม. และ อสม. หมอประจำบ้าน 2. พัฒนาครูฝึก จานวน 1,000 คน ครอบคลุมพื้นที่ทั้ง 878 อำเภอ 3. พัฒนาศักยภาพ อสม. ให้เป็น อสม.หมอประจาบ้าน และสมาร์ท อสม. ได้จานวน 81,831 คน(จากเป้าหมาย 75,086 คน) คิดเป็นร้อยละ 108.98 4. ยกระดับ อสม. ให้เป็น สมาร์ท อสม. แล้ว จานวน 781,123 คน และมีการใช้ แอพพลิเคชั่นสมาร์ท อสม. ในการรายงานผลการปฏิบัติงาน จำนวน 363,876 คน 5. สร้างพื้นที่เป้าหมาย (Sand box) จานวน 12 พื้นที่ (เขตละ 1 พื้นที่) เพื่อเป็นพื้นที่ต้นแบบสู่การขยายผล อสม. หมอประจาบ้าน ร่วมกับ อสค. ในการดูแลผู้ป่วยกลุ่มเป้าหมายโดยใช้กลไก 3 หมอ 6. อสม. หมอประจาบ้าน เป็นพี่เลี้ยงให้ อสค. จานวน 478,961 คน ให้มีศักยภาพในการการดูแลจัดการสุขภาพตนเองและครอบครัวได้ตามเกณฑ์ที่กาหนด จานวน 240,473 คน คิดเป็นร้อยละ 89.69 (เป้าหมาย 268,097 ครอบครัว ) 7. อสม. หมอประจาบ้านสามารถดูแลผู้ป่วยกลุ่มเป้าหมาย 607 ให้มีคุณภาพชีวิตที่ดี รวมทั้งสิ้น จานวน 1,309,349 คน จากเป้าหมาย จำนวน 1,368,960 คน
</t>
    </r>
  </si>
  <si>
    <r>
      <t>เหตุผล</t>
    </r>
    <r>
      <rPr>
        <sz val="16"/>
        <rFont val="TH SarabunPSK"/>
        <family val="2"/>
      </rPr>
      <t xml:space="preserve">  ในปีงบประมาณ พ.ศ. 2565 ไม่มีผลการดำเนินงานกิจกรรมหลักโครงการคุ้มครองผู้บริโภคด้านผลิตภัณฑ์สุขภาพและบริการสุขภาพ เนื่องจากในปีงบประมาณ พ.ศ. 2565 กรมสนับสนุนบริการสุขภาพมีแผนงานโครงการตามภาระกิจที่เพิ่มมากขึ้นซึ่งเป็นโครงการยกระดับมาตรฐานบริการสุขภาพรองรับการแข่งขนอุตสากรรมการแพทย์ครบวงจรซึ่งภายใต้โครงการนี้มีกิจกรรมย่อยที่ใช้ดำเนินการเบิกจ่ายจำนวน 16 กิจกรรม ซึ่งในปีงบประมาณ พ.ศ. 2564 เป็นโครงการคุ้มครองผู้บริโภคด้านผลิตภัณฑ์สุขภาพและบริการสุขภาพ มีการกิจกรรมย่อยภายใต้โครงการเบิกจ่ายจำนวน 3 กิจกรรม และเป็นกิจกรรมย่อยที่มีหน่วยนับต่างกัน รหัสกิจกรรมย่อยต่างกัน จึงมีผลทำให้ไม่สามรถเปรียบเทียบกิจกรรมหลักในปีงบประมาณ พ.ศ. 2564 ได้</t>
    </r>
  </si>
  <si>
    <r>
      <rPr>
        <u val="single"/>
        <sz val="16"/>
        <rFont val="TH SarabunPSK"/>
        <family val="2"/>
      </rPr>
      <t>เหตุผล</t>
    </r>
    <r>
      <rPr>
        <sz val="16"/>
        <rFont val="TH SarabunPSK"/>
        <family val="2"/>
      </rPr>
      <t xml:space="preserve">  ในปีงบประมาณ พ.ศ. 2565 มีผลการดำเนินงานกิจกรรมหลักโครงการยกระดับมาตรฐานบริการสุขภาพรองรับการแข่งขันอุตสาหกรรมการแพทย์ครบวงจร เนื่องจากปีงบประมาณ 2565 กรมสนับสนุนบริการสุขภาพ ได้ขับเคลื่อน พัฒนาและยกระดับให้สถานพยาบาลและสถานประกอบการเพื่อสุขภาพกลุ่มเป้าหมาย มีศักยภาพการให้บริการอย่างมีคุณภาพ และเป็นที่ยอมรับในระดับสากล เพื่อเพิ่มศักยภาพในการแข่งขันด้านอุตสาหกรรมการแพทย์ครบวงจรของประเทศ ซึ่งในปีงบประมาณ พ.ศ. 2564 กิจกรรมหลักโครงการคุ้มครองผู้บริโภคด้านผลิตภัณฑ์สุขภาพและบริการสุขภาพ มีการกิจกรรมย่อยภายใต้โครงการเบิกจ่ายจำนวน 3 กิจกรรม และเป็นกิจกรรมย่อยที่มีหน่วยนับต่างกัน รหัสกิจกรรมย่อยต่างกัน จึงมีผลทำให้ไม่สามรถเปรียบเทียบกิจกรรมหลักในปีงบประมาณ พ.ศ. 2564 ได้
</t>
    </r>
  </si>
  <si>
    <r>
      <rPr>
        <u val="single"/>
        <sz val="16"/>
        <rFont val="TH SarabunPSK"/>
        <family val="2"/>
      </rPr>
      <t>เหตุผล</t>
    </r>
    <r>
      <rPr>
        <sz val="16"/>
        <rFont val="TH SarabunPSK"/>
        <family val="2"/>
      </rPr>
      <t xml:space="preserve">  ในปีงบประมาณ พ.ศ. 2565 มีผลการดำเนินงานกิจกรรมหลักโครงการพระราชดำริและเฉลิมพระเกียรติ มีต้นทุนต่อหน่วยลดลง 47.32 ในปีงบประมาณ พ.ศ. 2565 สุขศาลาพระราชทาน เป็นโครงการตามพระราชดาริของสมเด็จพระกนิษฐาธิราชเจ้า กรมสมเด็จพระเทพรัตนราชสุดาฯ สยามบรมราชกุมารี ในการพัฒนาและเพิ่มศักยภาพห้องพยาบาลในโรงเรียนตารวจตระเวนชายแดน ศูนย์ดูแลเด็กเล็ก ศูนย์การเรียนรู้ชาวไทยภูเขาแม่ฟ้าหลวง และสถานบริการสาธารณสุขชุมชนให้เป็นสถานพยาบาลระดับปฐมภูมิ (นอกสังกัดกระทรวงสาธารณสุข) ทีมีคุณภาพ แบบมีส่วนร่วมของเครือข่าย เพื่อเพิ่มโอกาสให้ประชาชนในพื้นที่ทุรกันดาร กลุ่มผู้ด้อยโอกาส ชนเผ่า ผู้ไร้สัญชาติ กลุ่มเปราะบางในพื้นที่ห่างไกลตามแนวชายแดนและพื้นที่พิเศษด้านความมั่นคง เข้าถึงบริการขั้นพื้นฐานแห่งรัฐด้านสาธารณสุข นับเป็นนวัตกรรมในการบูรณาการความร่วมมือในการให้บริการด้านสุขภาพเพื่อลดความเหลื่อมล้า สร้างความมั่นคงทางสุขภาพและสังคมมนุษย์ ปัจจุบันได้ดาเนินการจัดตั้งสุขศาลาและเปิดให้บริการด้านสุขภาพแก่ประชาชน แล้วจำนวน 23 แห่ง อยู่ในระหว่างการจัดตั้ง จำนวน 3 แห่ง รวมเป็น 26 แห่ง กระจายตัวอยู่ในทั่วประเทศ ดังนี้ 1. พื้นที่ชายแดนภาคเหนือติดต่อกับสาธารณรัฐประชาธิปไตยประชาชนลาว จานวน 4 แห่ง ได้แก่ จังหวัดน่าน จานวน 3 แห่ง จังหวัดเชียงราย จานวน 1 แห่ง 2. พื้นที่ชายแดนและพื้นที่ห่างไกลภาคเหนือติดต่อกับสาธารณรัฐแห่งสหภาพเมียนมาร์ จานวน 9 แห่ง ได้แก่ จังหวัดแม่ฮ่องสอน จานวน 4 แห่ง จังหวัดเชียงใหม่ จานวน 2 แห่ง และจังหวัดตาก จำนวน 3 แห่ง 3. พื้นที่ห่างไกลและชายแดนภาคตะวันตกติดต่อกับสาธารณรัฐแห่งสหภาพเมียนมาร์ จานวน 9 แห่ง ได้แก่ จังหวัดกาญจนบุรี จานวน 5 แห่ง จังหวัดเพชรบุรี จานวน 2 แห่ง และจังหวัดประจวบคีรีขันธ์ จำนวน 2 แห่ง 4. พื้นที่พิเศษด้านความมั่นคงหรือพื้นที่พิเศษ 3 จังหวัดชายแดนภาคใต้ติดต่อกับสาธารณรัฐมาเลเซีย จำนวน 4 แห่ง ได้แก่ จังหวัดยะลา จำนวน 1 แห่ง และจังหวัดนราธิวาส จำนวน 3 แห่ง</t>
    </r>
  </si>
  <si>
    <r>
      <rPr>
        <u val="single"/>
        <sz val="16"/>
        <rFont val="TH SarabunPSK"/>
        <family val="2"/>
      </rPr>
      <t>เหตุผล</t>
    </r>
    <r>
      <rPr>
        <sz val="16"/>
        <rFont val="TH SarabunPSK"/>
        <family val="2"/>
      </rPr>
      <t xml:space="preserve">  ในปีงบประมาณ พ.ศ. 2565 มีผลการดำเนินงานผลผลิตหลักโครงการพัฒนาและสร้างเสริมศักยภาพคนทุกกลุ่มวัย มีต้นทุนต่อหน่วยลดลง 90.35 ปีงบประมาณ พ.ศ. 2565 กรมสนับสนุนบริการสุขภาพ มุ่งเน้นการพัฒนาความรอบรู้ด้านสุขภาพ ให้สอดคล้องและเหมาะสมกับสถานการณ์การแพร่ระบาดของโรคอุบัติใหม่ ภัยสุขภาพหรือปัญหาสุขภาพสาคัญที่เกิดขึ้นในปัจจุบัน ซึ่งเป็นปัจจัยสาคัญที่จะกาหนดพฤติกรรมสุขภาพของประชาชน ที่มีผลต่อสภาวะสุขภาพส่วนบุคคลโดยตรง ดังนั้นการพัฒนาและเสริมสร้างให้ประชาชนความรอบรู้ด้านสุขภาพจนนาไปสู่การมีพฤติกรรมสุขภาพที่พึงประสงค์ สามารถดูแลสุขภาพตนเองและชุมชนได้อย่างมั่นคงและยั่งยืน ต้องดาเนินการทั้งในระดับบุคคลและระดับชุมชนอย่างเป็นกระบวนการ โดยได้มีการดาเนินการ ดังนี้ 1. การพัฒนาความรอบรู้ด้านสุขภาพสู่การมีพฤติกรรมสุขภาพที่พึงประสงค์
1) จัดทานโยบาย กลไก แนวทางการขับเคลื่อนการพัฒนาความรอบรู้ด้านสุขภาพ และพัฒนาศักยภาพเครือข่ายการดาเนินงานสุขศึกษาระดับเขต และระดับจังหวัด ผ่านระบบออนไลน์ 2) ส่งเสริม สนับสนุนการดาเนินงานของเครือข่ายระดับเขต และระดับจังหวัด 2. สร้างเสริมและพัฒนาความรอบรู้ด้านสุขภาพให้กับประชาชนและชุมชนกลุ่มเป้าหมาย 3. พัฒนายุวอาสาสมัครสาธารณสุข (ยุว อสม.) มีเด็กและเยาวชนกลุ่มเป้าหมายจานวน 91,800 คน ดำเนินการพัฒนาศักยภาพให้เป็น ยุว อสม. ได้จานวน 11,105 คน คิดเป็นร้อยละ 12.10 โดย ยุว อสม. จะได้รับสิทธิพิเศษ โควตาศึกษาต่อแล้ว 1 แห่ง    คือ สถาบันพระบรมราชชนก หลักสูตรประกาศนียบัตรผู้ช่วยเจ้าพนักงานสาธารณสุขชุมชน โควตาจังหวัดละ 2 อัตรา 4. พัฒนาพื้นที่ต้นแบบคุณภาพงานสุขศึกษาเพื่อลดอัตราการนอนโรงพยาบาลโดยไม่จาเป็นในผู้ป่วยโรคความดันโลหิตสูงพื้นที่นาร่อง 12 พื้นที่ (208 แห่ง) โดยใช้กลวิธีแนวทางการปรับเปลี่ยนพฤติกรรมสุขภาพในกลุ่มผู้ป่วยโรคความดันโลหิตสูง ช่วงอายุ 30-70 ปี ทุกรายในพื้นที่นาร่อง และเข้ารับการรักษาในแผนกผู้ป่วยนอก ปี 2564 และประเมินตนเองตามโปรแกรม Health Gate พบว่ามีผู้ป่วยโรคความดันโลหิตสูงในพื้นที่นาร่อง จานวน 62,822 และมีผู้ป่วยที่นอนโรงพยาบาล (admit) ยอดสะสม ตั้งแต่วันที่ 1 มกราคม – 31 สิงหาคม 2565 จานวน 183 ราย คิดเป็นร้อยละ 0.2913 5. ติดตามเยี่ยมเสริมพลังเครือข่ายในรูปแบบออนไลน์ระดับเขต และระดับจังหวัด (ศูนย์สนับสนุนบริการสุขภาพ และ สานักงานสาธารณสุขจังหวัด) เพื่อติดตามการดาเนินงาน ทบทวนความเข้าใจเป้าหมายการดาเนินงานสุขศึกษาให้เป็นไปในทิศทางเดียวกัน และแลกเปลี่ยนเรียนรู้ ให้คาแนะนา ปรึกษาการดาเนินงาน โดยจะประเมินศักยภาพการพัฒนาความรอบรู้ด้านสุขภาพในช่วงเดือนสิงหาคม</t>
    </r>
  </si>
  <si>
    <r>
      <rPr>
        <u val="single"/>
        <sz val="16"/>
        <rFont val="TH SarabunPSK"/>
        <family val="2"/>
      </rPr>
      <t>เหตุผล</t>
    </r>
    <r>
      <rPr>
        <sz val="16"/>
        <rFont val="TH SarabunPSK"/>
        <family val="2"/>
      </rPr>
      <t xml:space="preserve">  ในปีงบประมาณ พ.ศ. 2565 มีผลการดำเนินงานผลผลิตหลักโครงการพัฒนาการท่องเที่ยวเชิงสุขภาพ มีต้นทุนต่อหน่วยเพิ่มขึ้น ปีงบประมาณ พ.ศ. 2565 กรมสนับสนุนบริการสุขภาพ ได้รับจัดสรรงบประมาณจากแผนบูรณาการสร้างรายได้จากการท่องเที่ยว ภายใต้โครงการส่งเสริมการท่องเที่ยวเชิงสุขภาพ โดยมีเป้าหมายในการพัฒนาและยกระดับคุณภาพมาตรฐานสถานประกอบการเพื่อสุขภาพ (สปา นวดเพื่อสุขภาพหรือนวดเพื่อเสริมความงาม) รองรับการท่องเที่ยวเชิงสุขภาพในพื้นที่จังหวัดนาร่องท่องเที่ยวเป้าหมายสาคัญ 8 จังหวัด ได้แก่ เชียงใหม่ เชียงราย กระบี่ บุรีรัมย์ ชลบุรี ภูเก็ต สุราษฎร์ธานี และกรุงเทพมหานคร โดยได้ดาเนินการ ดังนี้ 1. ส่งเสริม พัฒนา สถานประกอบการเพื่อสุขภาพ ในพื้นที่เป้าหมายเพื่อยกระดับให้เป็นสถานประกอบการด้านการท่องเที่ยวเชิงสุขภาพ โดยมีสถานประกอบการเพื่อสุขภาพเป้าหมาย จานวน 85 แห่ง
2. กาหนดเกณฑ์เพื่อใช้ในการประเมินสถานประกอบการด้านการท่องเที่ยวเชิงสุขภาพ ประกอบด้วย ได้แก่ 1) มาตรฐานกิจการเวลเนส สปา 2) มาตรฐานสปาสากล (Thai World Class Spa) และ 3) Nuad Thai Premium
3. รับรองสถานประกอบการด้านการท่องเที่ยวเชิงสุขภาพ จานวน 18 แห่ง </t>
    </r>
  </si>
  <si>
    <r>
      <rPr>
        <u val="single"/>
        <sz val="16"/>
        <rFont val="TH SarabunPSK"/>
        <family val="2"/>
      </rPr>
      <t>เหตุผล</t>
    </r>
    <r>
      <rPr>
        <sz val="16"/>
        <rFont val="TH SarabunPSK"/>
        <family val="2"/>
      </rPr>
      <t xml:space="preserve">  ในปีงบประมาณ พ.ศ. 2565 มีผลการดำเนินงานผลผลิตหลักโครงการพัฒนาและสร้างเสริมศักยภาพคนไทยกลุ่มวัยผู้สูงอายุ มีต้นทุนต่อหน่วยลดลง 99.92 ในปีงบประมาณ พ.ศ. 2565 กรมสนับสนุนบริการสุขภาพ ได้รับจัดสรรงบประมาณตามแผนบูรณาการเตรียมความพร้อมเพื่อรองรับสังคมผู้สูงวัย ภายใต้โครงการพัฒนาและสร้างเสริมศักยาพคนไทยกลุ่มวัยผู้สูงอายุ เพื่อให้ผู้สูงอายุสามารถดูแลสุขภาพตนเองได้ มีคุณภาพชีวิตที่ดีและเข้าถึงระบบบริการสุขภาพโดยการมีส่วนร่วมของชุมชน ผ่านกระบวนการการสร้างเสริมสนับสนุนด้านสุขภาพตนเองได้ โดยมีทีมบูรณาการความร่วมมือจากภาคีเครือข่ายหน่วยงานภาครัฐ เอกชน และประชาชน ตลอดจนจัดการสิ่งแวดล้อม และหลีกเลี่ยงพฤติกรรมเสี่ยงหรืองดการกระทำที่เสี่ยงหรืออาจเป็นอันตรายต่อสุขภาพ เพื่อช่วยให้ผู้สูงอายุสามารถจัดการด้านสุขภาพด้วยตนเองได้อย่างเหมาะสม</t>
    </r>
  </si>
  <si>
    <r>
      <rPr>
        <u val="single"/>
        <sz val="16"/>
        <rFont val="TH SarabunPSK"/>
        <family val="2"/>
      </rPr>
      <t>เหตุผล</t>
    </r>
    <r>
      <rPr>
        <sz val="16"/>
        <rFont val="TH SarabunPSK"/>
        <family val="2"/>
      </rPr>
      <t xml:space="preserve">  ในปีงบประมาณ พ.ศ. 2565 มีผลการดำเนินงานผลผลิตหลักโครงการยกระดับพัฒนาการประเมินคุณธรรมและความโปร่งใสในการดำเนินงานของส่วนราชการภาครัฐ มีต้นทุนต่อหน่วยลดลง เนื่องจากในปีงบประมาณ พ.ศ. 2565 กรมสนับสนุนบริการสุขภาพ ได้รับการจัดสรรงบประมาณจากแผนบูรณาการต่อต้านการทุจริตและประพฤติมิชอบ ภายใต้โครงการประเมินคุณธรรมและความโปร่งใส เพื่อขับเคลื่อนการส่งเสริมคุณธรรมและจริยธรรมในการดาเนินงานของหน่วยงานภาครัฐ โดยกาหนดกลไกและเครื่องมือที่สาคัญของสานักงานคณะกรรมการป้องกันและปราบปรามการทุจริตแห่งชาติ มาประเมินคุณธรรมและความโปร่งใสในการดาเนินงานของหน่วยงานภาครัฐ (Integrity and Transparency Assessment: ITA) ประกอบด้วย 1) การรับรู้ของผู้มีส่วนได้ส่วนเสียภายใน (IIT) 2) การรับรู้ของผู้มีส่วนได้ส่วนเสียภายใน (EIT) และ 3) การเปิดเผยข้อมูลสาธารณะ (OTA) เป็นการยกระดับความโปร่งใสในการดาเนินงานของกรมสนับสนุนบริการสุขภาพให้มีประสิทธิภาพและสูงขึ้น และเป็นส่วนสาคัญต่อการขับเคลื่อนตอบสนองระดับคะแนนดัชนีการรับรู้การทุจริตของประเทศไทยให้สูงขึ้น โดยมีผลการดำเนินงาน</t>
    </r>
  </si>
  <si>
    <t>ของกรมสนับสนุนบริการสุขภาพ</t>
  </si>
  <si>
    <t xml:space="preserve">     ตามแนวทางการประเมินผลการปฏิบัติงานด้านบัญชีภาครัฐ ประจำปีงบประมาณ พ.ศ. 2566 กรมบัญชีกลาง ได้กำหนดให้ส่วนราชการจัดทำ</t>
  </si>
  <si>
    <t>บัญชีต้นทุนต่อหน่วยผลผลิตตามหลักเกณฑ์และวิธีการที่กรมบัญชีกลางกำหนดและรายงานผลการคำนวณต้นทุนพร้อมทั้งเปรียบเทียบผลการคำนวณ</t>
  </si>
  <si>
    <t>ต้นทุนต่อหน่วยผลผลิต ระหว่างปีงบประมาณ พ.ศ. 2564 และ ปีงบประมาณ พ.ศ. 2565 ว่ามีการเปลี่ยนแปลงเพิ่มขึ้นหรือลดลงอย่างไร รวมทั้ง</t>
  </si>
  <si>
    <t>ให้วิเคราะห์สาเหตุการเปลี่ยนแปลงที่เกิดขึ้นสำหรับกรณีที่มีต้นทุนต่อหน่วยมีการเปลี่ยนแปลงเพิ่มขึ้น/ลดลง เกินร้อยละ 20 โดยให้รายงานการ</t>
  </si>
  <si>
    <t>วิเคราะห์ข้อมูลทางบัญชีหรือต้นทุนผลผลิตเพื่อการบริหาร และรายงานผลการดำเนินงานจากการใช้ประโยชน์จากการรายงานการวิเคราะห์เพื่อให้</t>
  </si>
  <si>
    <t>การใช้ข้อมูลทางบัญชีเกิดประโยชน์ในการบริหารจัดการหน่วยงานได้อย่างมีประสิทธิผล</t>
  </si>
  <si>
    <t xml:space="preserve">     การคำนวณต้นทุนต่อหน่วยผลผลิตของกรมสนับสนุนบริการสุขภาพ ประจำปีงบประมาณ พ.ศ. 2565 ได้กำหนดให้มีกิจกรรมย่อยของหน่วย</t>
  </si>
  <si>
    <t xml:space="preserve">งานหลักจำนวน 37 กิจกรรม และกิจกรรมย่อยของหน่วยงานสนับสนุนจำนวน 29 กิจกรรม ซึ่งกิจกรรมย่อยดังกล่าว ดำเนินการภายใต้กิจกรรม </t>
  </si>
  <si>
    <t>หลัก คือ 13 กิจกรรม ผลผลิตหลัก 11 ผลผลิต</t>
  </si>
  <si>
    <t xml:space="preserve">     ข้อมูลที่นำมาคำนวณต้นทุนต่อหน่วยผลผลิต ประจำปีงบประมาณ พ.ศ. 2565 จะใช้ข้อมูลค่าใช้จ่ายจากระบบ New GFMIS Thai ตั้งแต่วันที่</t>
  </si>
  <si>
    <t>1 ตุลาคม 2564 - 30 กันยายน 2565 ซึ่งค่าใช้จ่ายดังกล่าวหากสามารถระบุได้ว่าเป็นค่าใช้จ่ายของศูนย์ต้นทุนหรือกิจกรรมย่อยใด จะดำเนินการ</t>
  </si>
  <si>
    <t>ระบุเข้าสู่ศูนย์ต้นทุนหรือกิจกรรมย่อยนั้น และหากไม่สามารถระบุได้ จะใช้วิธีการบันทึกเป็นค่าใช้จ่ายส่วนกลางและใช้วิธีการปันส่วนค่าใช้จ่ายลงสู่</t>
  </si>
  <si>
    <t>ศูนย์ต้นทุนหรือกิจกรรมย่อยตามเกณฑ์การปันส่วน ดังนี้</t>
  </si>
  <si>
    <t xml:space="preserve">     1. เกณฑ์การปันส่วนค่าใช้จ่ายทางอ้อมเข้าสู่ศูนย์ต้นทุน ประกอบด้วย</t>
  </si>
  <si>
    <t xml:space="preserve">          1.1 ค่าใช้จ่ายเกี่ยวกับค่าสาธารณูปโภค เช่น ค่าไฟฟ้า ค่าโทรศัพท์ ค่าบริการโทรคมนาคม เป็นต้น ปันส่วนโดยใช้เกณฑ์จำนวนคน</t>
  </si>
  <si>
    <t xml:space="preserve">          1.2 ค่าใช้จ่ายของผู้บริหารที่เบิกจ่ายจากศูนย์ต้นทุนกรมสนับสนุนบริการสุขภาพทั้งหมด เช่น เงินเดือน ค่าตอบแทนการปฏิบัติงาน</t>
  </si>
  <si>
    <t>ค่ารักษาพยาบาล ปันส่วนโดยใช้เกณฑ์จำนวนคน</t>
  </si>
  <si>
    <t xml:space="preserve">          1.3 ค่าใช้จ่ายทางอ้อมประเภทอื่น เช่น ค่าซ่อมแซมและบำรุงรักษาลิฟท์ ค่าทำความสะอาด ค่าจ้างยามรักษาความปลอดภัน เป็นต้น</t>
  </si>
  <si>
    <t>ปันส่วนโดยใช้เกณฑ์จำนวนคน</t>
  </si>
  <si>
    <t xml:space="preserve">     2. เกณฑ์การปันส่วนค่าใช้จ่ายศูนย์ต้นทุนเข้าสู่กิจกรรมย่อย</t>
  </si>
  <si>
    <t xml:space="preserve">          1.4 ในปีงบประมาณ พ.ศ. 2565 กรมสนับสนุนได้รับจัดสรรเงินเงินกู้โครงการค่าตอบแทน เยียวยา ชดเชย และเสี่ยงภัย สำหรับการ</t>
  </si>
  <si>
    <t>ปฏิบัติงานของอาสาสมัครสาธารณสุข (อสม.) เป็นค่าใช้จ่ายตามมาตรการของรัฐ และ ค่าป่วยการในการปฏิบัติหน้าที่ของอาสาสมัครสาธารณสุข</t>
  </si>
  <si>
    <t>ประจำหมู่บ้าน  (อสม.) เป็นค่าใช้จ่ายสวัสดิการของรัฐ ซึ่งเป็นค่าใช้จ่ายที่ทำให้เงินในงบประมาณ และ เงินงบกลาง มีต้นทุนที่เพิ่มขึ้นจากในปี</t>
  </si>
  <si>
    <t>งบประมาณ พ.ศ. 2565 ปันส่วนค่าใช้จ่ายเข้าสู่ศูนย์ต้นทุนกองสนับสนุนสุขภาพภาคประชาชนเนื่องจากเป็นหน่วยงานหลักที่ดูแลรับผิดชอบเกี่ยวกับ</t>
  </si>
  <si>
    <t>การปฏิบัติงานของ (อสม.)</t>
  </si>
  <si>
    <t xml:space="preserve">          ค่าใช้จ่ายที่สามารถระบุเข้าสู่กิจกรรมย่อยได้จะดำเนินการระบุเข้าสู่กิจกรรมนั้นๆ ตามรายการที่เกิดขึ้นจริง และค่าใช้จ่ายในส่วนที่</t>
  </si>
  <si>
    <t>ไม่สามารถระบุได้จะระบุเข้าสู่กิจกรรมย่อยตามสัดส่วนที่กำหนดไว้</t>
  </si>
  <si>
    <t xml:space="preserve">     3. เกณฑ์ปันส่วนต้นทุนระหว่างกิจกรรมย่อยของสำนักงานเลขานุการกรม จะปันส่วนโดยใช้เกณฑ์จำนวนคน</t>
  </si>
  <si>
    <t>ต้นทุนผลผลิตรวม</t>
  </si>
  <si>
    <t xml:space="preserve">     ในปีงบประมาณ พ.ศ. 2565 มีค่าใช้จ่ายจากระบบ GFMIS เป็นจำนวนเงินทั้งสิ้น 17,409,882,914.03 บาท โดยมีค่าใช้จ่ายที่ไม่เกี่ยวข้องกับ</t>
  </si>
  <si>
    <t>การผลิตผลผลิต จำนวน 1,543,816,484.42 บาท ดังนั้น จึงมีต้นทุนผลผลิตรวมทั้งสิ้น 15,866,066,429.61 บาท เพิ่มขึ้นจากปีงบประมาณ</t>
  </si>
  <si>
    <t>หน่วย : บาท</t>
  </si>
  <si>
    <t>ปีงบประมาณ พ.ศ. 2564</t>
  </si>
  <si>
    <t>ผลต่าง เพิ่มขึ้น/(ลดลง)</t>
  </si>
  <si>
    <t>บาท</t>
  </si>
  <si>
    <t>ร้อยละ</t>
  </si>
  <si>
    <t xml:space="preserve">1. ค่าใช้จ่ายบุคลากร </t>
  </si>
  <si>
    <t>2. ค่าใช้จ่ายด้านการฝึกอบรม</t>
  </si>
  <si>
    <t xml:space="preserve">3. ค่าใช้จ่ายเดินทาง </t>
  </si>
  <si>
    <t xml:space="preserve">4. ค่าตอบแทน ใช้สอยวัสดุ และค่าสาธารณูปโภค </t>
  </si>
  <si>
    <t>5. ค่าเสื่อมราคาและค่าตัดจำหน่าย (5105)</t>
  </si>
  <si>
    <t xml:space="preserve">7. ค่าใช้จ่ายเงินอุดหนุน </t>
  </si>
  <si>
    <t>8. ต้นทุนในการผลิตผลผลิตอื่น</t>
  </si>
  <si>
    <t>รวมต้นทุนผลผลิต</t>
  </si>
  <si>
    <t>พ.ศ. 2564 จำนวน 8,703,664,255.08 บาท ดังนี้</t>
  </si>
  <si>
    <t xml:space="preserve">     จากตารางค่าใช้จ่ายข้างต้น พบว่า ในปีงบประมาณ พ.ศ. 2565 ค่าใช้จ่ายเดินทาง เพิ่มขึ้น ร้อยละ 66.48 ค่าตอบแทน ใช้สอย วัสดุ และค่าสาธารณูปโภค</t>
  </si>
  <si>
    <t>ลดลง ร้อยละ 65.93 ค่าใช้จ่ายเงินอุดหนุน เพิ่มขึ้น ร้อยละ 161.37  เนื่องจากในปีงบประมาณ พ.ศ. 2565 สถานการ์การระบาดของโรคติดต่อเชื้อไวรัสโคโรนา</t>
  </si>
  <si>
    <t>2019 เริ่มคลี่คลาย จึงมีค่าใช้จ่ายในการดำเนินงานต่าง ๆ เพิ่มขึ้น ปีงบประมาณ พ.ศ. 2565 ค่าตอบแทน ใช้สอยวัสดุ และค่าสาธารณูปโภค ลดลง เนื่องจาก</t>
  </si>
  <si>
    <t>ในปีงบประมาณ พ.ศ. 2565 ไม่มีการจัดซื้อเครื่องมือทางการแพทย์สำหรับการปฏิบัติงานของอสม.ในชุมชนทุกพื้นที่ของประเทศ ด้วยสถานการณ์การระบาดลดลง</t>
  </si>
  <si>
    <t>ค่าใช้จ่ายเงินอุดหนุน เพิ่มขึ้น เนื่องจากในปีงบประมาณ พ.ศ. 2565 กรมสนับสนุนบริการสุขภาพได้รับค่าป่วยการในการปฏิบัติหน้าที่ของอาสาสมัครสาธารณสุข</t>
  </si>
  <si>
    <t xml:space="preserve">ประจำหมู่บ้าน  (อสม.) เป็นจำนวนเงินทั้งสิ้น 11,291,986,000 บาท และเงินงบกลางเงินกู้โครงการค่าตอบแทน เยียวยา ชดเชย และเสี่ยงภัย สำหรับการ </t>
  </si>
  <si>
    <t>ปฏิบัติงานของอาสาสมัครสาธารณสุข (อสม.) เป็นจำนวนเงินทั้งสิ้น 3,626,330,500 บาท และมีต้นทุนในการผลิต ผลผลิตอื่น เพิ่มขึ้น ร้อยละ 135.28 เนื่องจาก</t>
  </si>
  <si>
    <t>ในปีงบประมาณ พ.ศ. 2565 มีค่าใช้จ่ายเงินอุดหนุนค่าป่วยการในการปฏิบัติหน้าที่ของอาสาสมัครสาธารณสุขประจำหมู่บ้าน  (อสม.) ในขณะที่ในปีงบประมาณ</t>
  </si>
  <si>
    <t>พ.ศ. 2564 ไม่มีรายการค่าใช้จ่ายดังกล่าว</t>
  </si>
  <si>
    <t>ต้นทุทนตามศูนย์ต้นทุนแยกตามประเภทค่าใช้จ่าย</t>
  </si>
  <si>
    <t xml:space="preserve">     เมื่อพิจารณาต้นทุนตามศูนย์ต้นทุนแยกตามประเภทค่าใช้จ่าย ซึ่งประกอบด้วยศูนย์ต้นทุนหลัก จำนวน 24 ศูนย์ต้นทุน และศูนย์ต้นทุนสนับสนุน จำนวน 12</t>
  </si>
  <si>
    <t>ศูนย์ต้นทุน พบว่า ต้นทุนของศูนย์ต้นทุนหลักที่มีต้นทุนสูงสุด ได้แก่ ต้นทุนกองสนับสนุนสุขภาพภาคประชาชน ซึ่งมีต้นทุนรวมทั้งสิ้น 14,993,870,812.33 บาท</t>
  </si>
  <si>
    <t>และเมื่อพิจารณาต้นทุนของศูนย์ต้นทุนสนับสนุน พบว่า ต้นทุนของสำนักงานเลขานุการกรม มีต้นทุนสูงสุดโดยมีต้นทุนรวมทั้งสิ้น 56,731,030.66 บาท</t>
  </si>
  <si>
    <t>ต้นทุนกิจกรรมย่อยแยกตามแหล่งเงิน</t>
  </si>
  <si>
    <t xml:space="preserve">     กรมสนับสนุนบริการสุขภาพมีกิจกรรมย่อย รวม 66 กิจกรรม โดยแยกเป็นกิจกรรมย่อยของหน่วยงานหลัก จำนวน 37 กิจกรรม และกิจกรรมย่อยของหน่วย</t>
  </si>
  <si>
    <t>งานสนับสนุน จำนวน 29 กิจกรรม ซึ่งเมื่อพิจารณาต้นทุนกิจกรรมย่อยแยกตามแหล่งเงินพบว่า มีต้นทุนรวมจากเงินในปีงบประมาณ จำนวน 11,957,216,750.62</t>
  </si>
  <si>
    <t>บาท เงินนอกงบประมาณ จำนวน 529,748,386.39 บาท งบกลาง จำนวน 3,271,802,251.19 บาท รวมเป็นต้นทุนต่อหน่วยรวมทั้งสิ้น 15,866,066,429.61</t>
  </si>
  <si>
    <t>ต้นทุนผลผลิตย่อยตามแหล่งเงิน</t>
  </si>
  <si>
    <t xml:space="preserve">          1. พัฒนาระบบการบริหารจัดการองค์กรที่มีประสิทธิภาพ</t>
  </si>
  <si>
    <t xml:space="preserve">          2. พัฒนาระบบเทคโนโลยีสารสนเทศและการสื่อสาร</t>
  </si>
  <si>
    <t xml:space="preserve">          3. ส่งเสริมการยดระดับสถานพยาบาลและสถานประกอบการเพื่อสุขภาพให้มีคุณภาพมาตรฐาน</t>
  </si>
  <si>
    <t xml:space="preserve">          4. ส่งเสริมและพัฒนาการเข้าถึงบริการสุขภาพอย่างสมประโยชน์เท่าเทียมและเป็นธรรม</t>
  </si>
  <si>
    <t xml:space="preserve">          5. พัฒนาระบและกลไกการคุ้มครองผู้บริโภคด้านระบบบริการสุขภาพ</t>
  </si>
  <si>
    <t xml:space="preserve">          6. เสริมสร้างศักยภาพประชาชนในการดูแลสุขภาพตนเอง</t>
  </si>
  <si>
    <t xml:space="preserve">          7. เสริมสร้างความร่วมมือภาคีเครือข่ายในการจัดการด้านสุขภาพ</t>
  </si>
  <si>
    <t xml:space="preserve">          8. ประชาชนในพื้นที่ห่างไกล ทุรกันดาร ได้เข้าถึงระบบบริการสุขภาพขั้นพื้นฐานที่มีคุณภาพปลอดภัย</t>
  </si>
  <si>
    <t xml:space="preserve">          9. พัฒนาประชาชนให้มีศักยภาพในการจัดการสุขภาพตนเองและพฤติกรรมสุขภาพที่ถูกต้องเหมาะสม</t>
  </si>
  <si>
    <t xml:space="preserve">          10. ส่งเสริม อสม.เชิงรุก (ค่าป่วยการในการปฏิบัติหน้าที่ของอาสาสมัครสาธารณสุขประจำหมู่บ้าน</t>
  </si>
  <si>
    <t xml:space="preserve">          11. ส่งเสริมและพัฒนาตำบลจัดการคุณภาพสู่การพัฒนาคุณภาพชีวิตอย่างยั่งยืน</t>
  </si>
  <si>
    <t xml:space="preserve">          12. ส่งเสริม พัฒนาและยกระดับมาตรฐานสถานพยาบาลและสถานประกอบการเพื่อสุขภาพเข้าสู่มาตรฐานสากลและพัฒนาอุตสาหกรรมการแพทย์ครบวงจร</t>
  </si>
  <si>
    <t xml:space="preserve">          13. ส่งเสริมและพัฒนาศักยภาพ อสม. และเครือข่ายในการติดตาม ช่วยเหลือผู้ผ่านการบำบัดยาเสพติดในชุมชนและพัฒนาระบบการติดตามดูแลผู้ใช้ ผู้เสพ</t>
  </si>
  <si>
    <t>และผู้ติดยาเสพติดหลังการบำบัดรักษา</t>
  </si>
  <si>
    <t xml:space="preserve">          14. พัฒนาเมืองสุขภาพและการท่องเที่ยวเชิงคุณภาพ</t>
  </si>
  <si>
    <t xml:space="preserve">          15. ผู้สูงอายุได้รับการดูแล ส่งเสริม และลดพฤติกรรมเสี่ยงโดยชุมชน</t>
  </si>
  <si>
    <t xml:space="preserve">          16. ปลูกฝังวิธีคิดแยกแยะผลประโยชน์ส่วนตัวและผลประโยชน์ส่วนรวม</t>
  </si>
  <si>
    <t xml:space="preserve">     กรมสนับสนุนบริการสุขภาพมีผลผลิตย่อย จำนวน 16 ด้าน ประกอบด้วย</t>
  </si>
  <si>
    <r>
      <t>เหตุผล</t>
    </r>
    <r>
      <rPr>
        <sz val="16"/>
        <rFont val="TH SarabunPSK"/>
        <family val="2"/>
      </rPr>
      <t xml:space="preserve"> ในปีงบประมาณ พ.ศ. 2565 มีผลการดำเนินงานผลผลิตย่อยเสริมสร้างความเข้มแข็งของชุมชนในการจัดการด้านสุขภาพ มีต้นทุนต่อหน่วยเพิ่มขึ้น เนื่องจากในปีงบประมาณ พ.ศ. 2565 มีผลการดำเนินงานการเบิกจ่ายในงบกลางเพิ่มขึ้นจากปีงบประมาณ พ.ศ. 2564 มีการพัฒนาศักยภาพ อสม. ให้เป็น อสม.หมอประจำบ้าน และสมาร์ท อสม. ได้จำนวน 81,831 คน ลดลงจากปีงบประมาณ พ.ศ. 2564 จึงทำให้ปริมาณลดลง</t>
    </r>
  </si>
  <si>
    <t xml:space="preserve">     ในปีงบประมาณ พ.ศ. 2565 ผลผลิตย่อยที่มีต้นทุนสูงสุด ได้แก่ ต้นทุนของผลผลิตย่อยที่ 6 เสริมสร้างความเข้มแข็งของชุมชนในการจัดการด้านสุขภาพ</t>
  </si>
  <si>
    <t>ในปีงบประมาณ พ.ศ. 2565 มีผลการดำเนินงานผลผลิตย่อยเสริมสร้างความเข้มแข็งของชุมชนในการจัดการด้านสุขภาพ มีต้นทุนต่อหน่วยเพิ่มขึ้น เนื่องจากใน</t>
  </si>
  <si>
    <t>ปีงบประมาณ พ.ศ. 2565 มีผลการดำเนินงานการเบิกจ่ายในงบกลางเพิ่มขึ้นจากปีงบประมาณ พ.ศ. 2564 มีการพัฒนาศักยภาพ อสม. ให้เป็น อสม.หมอประจำบ้าน</t>
  </si>
  <si>
    <t xml:space="preserve"> และสมาร์ท อสม. ได้จำนวน 81,831 คน ลดลงจากปีงบประมาณ พ.ศ. 2564</t>
  </si>
  <si>
    <t>ต้นทุนกิจกรรมหลักแยกตามแหล่งเงิน</t>
  </si>
  <si>
    <t xml:space="preserve">     กิจกรรมหลักส่งเสริม พัฒนา สนับสนุน อาสาสมัครสาธารณสุขประจำหมู่บ้าน (อสม.) ภาคีเครือข่ายในการจัดการสุขภาพชุมชน และพัฒนาความรอบรู้ด้านสุขภาพ</t>
  </si>
  <si>
    <t>และการสื่อสารสุขภาพประชาชนกลุ่มเป้าหมาย ในปีงบประมาณพ.ศ. 2565 กิจกรรมมีต้นทุนรวมทั้งสิ้น 6,922,238,499.43 บาท และมีปริมาณจำนวน</t>
  </si>
  <si>
    <t>81,831 คน ดังนั้น จึงมีต้นทุนต่อหน่วย จำนวน 84,591.88 บาท ต่อคน</t>
  </si>
  <si>
    <t>ต้นทุนผลผลิตหลักแยกตามแหล่งเงิน</t>
  </si>
  <si>
    <t xml:space="preserve">     กรมสนับสนุนบริการสุขภาพมีผลผลิตหลัก จำนวน 10 ผลผลิต ได้แก่</t>
  </si>
  <si>
    <t xml:space="preserve">         1. การคุ้มครองผู้บริโภคด้านผลิตภัณฑ์สุขภาพและบริการสุขภาพ</t>
  </si>
  <si>
    <t xml:space="preserve">         2. ภาคีเครือข่ายได้รับการส่งเสริม พัฒนา ให้มีศักยภาพในการดำเนินการจัดการสุขภาพและพฤติกรรมสุขภาพที่เหมาะสมในชุมชน</t>
  </si>
  <si>
    <t xml:space="preserve">         3. โครงการพระราชดำริและเฉลิมพระเกียรติ</t>
  </si>
  <si>
    <t xml:space="preserve">         4. โครงการพัฒนาและสร้างเสริมศักยภาพคนทุกกลุ่มวัย</t>
  </si>
  <si>
    <t xml:space="preserve">         5. ค่าป่วยการในการปฏิบัติหน้าที่ของอาสาสมัครสาธารณสุขประจำหมู่บ้าน (อสม.)</t>
  </si>
  <si>
    <t xml:space="preserve">         6. โครงการยกระดับมาตรฐานบริการสุขภาพรองรับการแข่งขันอุตสาหกรรมการแพทย์ครบวงจร</t>
  </si>
  <si>
    <t xml:space="preserve">         7. โครงการพัฒนาระบบบริการบำบัดรักษาผู้ป่วยยาเสพติด</t>
  </si>
  <si>
    <t xml:space="preserve">         8. โครงการส่งเสริมการท่องเที่ยวเชิงสุขภาพ</t>
  </si>
  <si>
    <t xml:space="preserve">         9. โครงการพัฒนาและสร้างเสริมศักยภาพคนไทยกลุ่มวัยผู้สูงอายุ</t>
  </si>
  <si>
    <t xml:space="preserve">         10. โครงการยกระดับพัฒนาการประเมินคุณธรรมและความโปร่งใสในการดำเนินงานของหน่วยงานภาครัฐ</t>
  </si>
  <si>
    <t xml:space="preserve">          โดยในปีงบประมาณ พ.ศ. 2565 มีต้นทุนผลผลิตหลักรวม จำนวน 15,866,066,429.61 บาท  ซึ่งประกอบด้วยต้นทุนจากเงินในงบประมาณ จำนวน</t>
  </si>
  <si>
    <t>11,957,216,750.62 บาท เงินนอกงบประมาณ จำนวน 529,748,386.39 บาท เงินงบกลาง จำนวน 3,271,802,251.19 บาท และค่าเสื่อมราคา จำนวน</t>
  </si>
  <si>
    <t>107,299,041.41 บาท ซึ่งเมื่อพิจารณาต้นทุนผลผลิตแล้วพบว่า ต้นทุนต่อหน่วยเพิ่มขึ้น จากปีงบประมาณ พ.ศ. 2564 คิดเป็นร้อยละ 121.52</t>
  </si>
  <si>
    <t>ต้นทุนทางตรงตามศูนย์ต้นทุนแยกตามประเภทค่าใช้จ่ายและลักษณะของต้นทุน (คงที่/ผันแปร)</t>
  </si>
  <si>
    <t xml:space="preserve">     ในปีงบประมาณ พ.ศ. 2565 ศูนย์ต้นทุนที่มีต้นทุนทางตรงคงที่เพิ่มขึ้นสูงสุด ได้แก่ ศูนย์คุ้มครองผู้บริโภคด้านระบบบริการสุขภาพ เนื่องจากมีค่าใช้จ่าย</t>
  </si>
  <si>
    <t xml:space="preserve">เนื่องจากในปีงบประมาณ พ.ศ. 2565 มีผลการดำเนินการในการเบิกค่าใช้จ่ายในงบบุคลากรเพิ่มขึ้นจากปีงบประมาณ พ.ศ. 2564 เนื่องในปีงบประมาณ พ.ศ. 2565 </t>
  </si>
  <si>
    <t>หน่วยงานได้รับเรื่องร้องเรียนที่เกิดจากการไม่ปฏิบัติตามกฎหมายที่เกี่ยวกับสถานพยาบาลและสถานประกอบการเพื่อสุขภาพ จำนวน 540 เรื่องจึงจำเป็นต้องใช้</t>
  </si>
  <si>
    <t>เจ้าหน้าที่ในการปฏิบัติงานที่เพิ่มขึ้นจึงมีผลทำให้ค่าใช้จ่ายงบบุคลากรเพิ่มขึ้น จึงทำให้ต้นทุนคงที่เพิ่มขึ้นจากปีก่อน ร้อยละ 46.46</t>
  </si>
  <si>
    <t xml:space="preserve">     ศูนย์ต้นทุนที่มีต้นทุนทางตรงผันแปรเพิ่มขึ้นสูงสุด ได้แก่ กองสนับสนุนสุขภาพภาคประชาชน เนื่องจากในปีงบประมาณ พ.ศ. 2565 กรมสนับสนุนบริการสุขภาพ</t>
  </si>
  <si>
    <t>ได้รับค่าป่วยการในการปฏิบัติหน้าที่ของอาสาสมัครสาธารณสุขประจำหมู่บ้าน  (อสม.) เป็นจำนวนเงินทั้งสิ้น 11,291,986,000 บาท ซึ่งในปีงบประมาณ พ.ศ. 2564</t>
  </si>
  <si>
    <t xml:space="preserve">ไม่มีรายการค่าใช้จ่ายดังกล่าว จึงทำให้ต้นทุนผันแปรเพิ่มขึ้นร้อยละ 40,907.11 </t>
  </si>
  <si>
    <t>ต้นทุนทางอ้อมตามศูนย์ต้นทุนแยกตามประเภทค่าใช้จ่ายและลักษณะของต้นทุน (คงที่/ผันแปร)</t>
  </si>
  <si>
    <t xml:space="preserve">     ในปีงบประมาณ พ.ศ. 2565 ต้นทุนทางอ้อมคงที่เพิ่มขึ้นสูงสุด ได้แก่ ค่าใช้จ่ายด้านการฝึกอบรม คิดเป็นร้อยละ 100 เนื่องจากในปีงบประมาณ พ.ศ.2565</t>
  </si>
  <si>
    <t xml:space="preserve"> ไม่มีผลการดำเนินการเบิกจ่ายค่าใช้จ่ายฝึกอบรมภายนอกของศูนยต้นทุน 2100700000 ซึ่งเป็นศูนย์ต้นของกรมที่เป็นค่าใช้จ่ายที่ต้องดำเนินการในการปันส่วน</t>
  </si>
  <si>
    <t>ค่าใช้จ่ายทางอ้อม จึงมีผลทำให้ต้นทุนรวมเพิ่มขึ้น คิดเป็น 100%</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</si>
</sst>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63" formatCode="t&quot;$&quot;#,##0_);\(t&quot;$&quot;#,##0\)"/>
    <numFmt numFmtId="64" formatCode="t&quot;$&quot;#,##0_);[Red]\(t&quot;$&quot;#,##0\)"/>
    <numFmt numFmtId="65" formatCode="t&quot;$&quot;#,##0.00_);\(t&quot;$&quot;#,##0.00\)"/>
    <numFmt numFmtId="66" formatCode="t&quot;$&quot;#,##0.00_);[Red]\(t&quot;$&quot;#,##0.00\)"/>
    <numFmt numFmtId="187" formatCode="_-* #,##0.00_-;\-* #,##0.00_-;_-* &quot;-&quot;??_-;_-@_-"/>
    <numFmt numFmtId="188" formatCode="_-* #,##0_-;\-* #,##0_-;_-* &quot;-&quot;??_-;_-@_-"/>
    <numFmt numFmtId="189" formatCode="_-* #,##0.00000_-;\-* #,##0.00000_-;_-* &quot;-&quot;??_-;_-@_-"/>
    <numFmt numFmtId="190" formatCode="#,##0.00_)%;[Red]\(#,##0.00\)%"/>
    <numFmt numFmtId="191" formatCode="_(* #,##0_);_(* \(#,##0\);_(* &quot;-&quot;??_);_(@_)"/>
    <numFmt numFmtId="192" formatCode="_-* #,##0.000_-;\-* #,##0.000_-;_-* &quot;-&quot;???_-;_-@_-"/>
    <numFmt numFmtId="193" formatCode="#,##0.00000000_)%;[Red]\(#,##0.00000000\)%"/>
    <numFmt numFmtId="194" formatCode="#,##0.000"/>
    <numFmt numFmtId="195" formatCode="#,##0.0000"/>
    <numFmt numFmtId="196" formatCode="#,##0.00000"/>
    <numFmt numFmtId="197" formatCode="#,##0.0"/>
    <numFmt numFmtId="198" formatCode="#,##0.000000"/>
    <numFmt numFmtId="199" formatCode="#,##0.0000000"/>
    <numFmt numFmtId="200" formatCode="#,##0.00000000"/>
    <numFmt numFmtId="201" formatCode="#,##0.000000000"/>
    <numFmt numFmtId="202" formatCode="#,##0.0000000000"/>
    <numFmt numFmtId="203" formatCode="#,##0.00000000000"/>
    <numFmt numFmtId="204" formatCode="#,##0.000000000000"/>
    <numFmt numFmtId="205" formatCode="#,##0.0000000000000"/>
    <numFmt numFmtId="206" formatCode="#,##0.00000000000000"/>
    <numFmt numFmtId="207" formatCode="#,##0.000000000000000"/>
    <numFmt numFmtId="208" formatCode="#,##0.0000000000000000"/>
    <numFmt numFmtId="209" formatCode="#,##0.00000000000000000"/>
    <numFmt numFmtId="210" formatCode="#,##0.000000000000000000"/>
    <numFmt numFmtId="211" formatCode="#,##0.0000000000000000000"/>
    <numFmt numFmtId="212" formatCode="#,##0.00000000000000000000"/>
    <numFmt numFmtId="213" formatCode="#,##0.000000000000000000000"/>
    <numFmt numFmtId="214" formatCode="#,##0.0000000000000000000000"/>
    <numFmt numFmtId="215" formatCode="#,##0.00000000000000000000000"/>
    <numFmt numFmtId="216" formatCode="#,##0.000000000000000000000000"/>
    <numFmt numFmtId="217" formatCode="#,##0.0000000000000000000000000"/>
    <numFmt numFmtId="218" formatCode="#,##0.00000000000000000000000000"/>
    <numFmt numFmtId="219" formatCode="#,##0.000000000000000000000000000"/>
    <numFmt numFmtId="220" formatCode="#,##0.0000000000000000000000000000"/>
    <numFmt numFmtId="221" formatCode="#,##0.00000000000000000000000000000"/>
    <numFmt numFmtId="222" formatCode="#,##0.000000000000000000000000000000"/>
    <numFmt numFmtId="223" formatCode="#,##0.0000000000000000000000000000000"/>
    <numFmt numFmtId="224" formatCode="#,##0.00000000000000000000000000000000"/>
    <numFmt numFmtId="225" formatCode="_-* #,##0_-;\-* #,##0_-;_-* &quot;-&quot;_-;_-@_-"/>
    <numFmt numFmtId="226" formatCode="_-* #,##0.0000_-;\-* #,##0.0000_-;_-* &quot;-&quot;??_-;_-@_-"/>
    <numFmt numFmtId="227" formatCode="_-* #,##0.000_-;\-* #,##0.000_-;_-* &quot;-&quot;??_-;_-@_-"/>
    <numFmt numFmtId="228" formatCode="0.0000"/>
    <numFmt numFmtId="229" formatCode="0.000"/>
    <numFmt numFmtId="230" formatCode="[$-409]dddd\,\ mmmm\ d\,\ yyyy"/>
    <numFmt numFmtId="231" formatCode="[$-409]h:mm:ss\ AM/PM"/>
    <numFmt numFmtId="232" formatCode="_-* #,##0.0_-;\-* #,##0.0_-;_-* &quot;-&quot;??_-;_-@_-"/>
    <numFmt numFmtId="233" formatCode="_(* #,##0.0_);_(* \(#,##0.0\);_(* &quot;-&quot;??_);_(@_)"/>
    <numFmt numFmtId="234" formatCode="0_);\(0\)"/>
    <numFmt numFmtId="235" formatCode="0.0000000"/>
    <numFmt numFmtId="236" formatCode="0.000000"/>
    <numFmt numFmtId="237" formatCode="0.00000"/>
    <numFmt numFmtId="238" formatCode="_-* #,##0.00_-;\-* #,##0.00_-;_-* &quot;-&quot;???_-;_-@_-"/>
    <numFmt numFmtId="239" formatCode="_-* #,##0.0_-;\-* #,##0.0_-;_-* &quot;-&quot;???_-;_-@_-"/>
  </numFmts>
  <fonts count="61">
    <font>
      <sz val="11"/>
      <color theme="1"/>
      <name val="Calibri"/>
      <family val="2"/>
    </font>
    <font>
      <sz val="11"/>
      <color indexed="8"/>
      <name val="Calibri"/>
      <family val="2"/>
    </font>
    <font>
      <sz val="10"/>
      <color indexed="8"/>
      <name val="Tahoma"/>
      <family val="2"/>
    </font>
    <font>
      <sz val="11"/>
      <color indexed="8"/>
      <name val="Tahoma"/>
      <family val="2"/>
    </font>
    <font>
      <sz val="12"/>
      <name val="Angsana New"/>
      <family val="1"/>
    </font>
    <font>
      <sz val="16"/>
      <color indexed="8"/>
      <name val="TH SarabunPSK"/>
      <family val="2"/>
    </font>
    <font>
      <b/>
      <sz val="16"/>
      <color indexed="8"/>
      <name val="TH SarabunPSK"/>
      <family val="2"/>
    </font>
    <font>
      <sz val="10"/>
      <name val="Arial"/>
      <family val="2"/>
    </font>
    <font>
      <b/>
      <sz val="16"/>
      <name val="TH SarabunPSK"/>
      <family val="2"/>
    </font>
    <font>
      <sz val="16"/>
      <name val="TH SarabunPSK"/>
      <family val="2"/>
    </font>
    <font>
      <b/>
      <u val="single"/>
      <sz val="16"/>
      <name val="TH SarabunPSK"/>
      <family val="2"/>
    </font>
    <font>
      <b/>
      <u val="single"/>
      <sz val="16"/>
      <color indexed="8"/>
      <name val="TH SarabunPSK"/>
      <family val="2"/>
    </font>
    <font>
      <b/>
      <u val="doubleAccounting"/>
      <sz val="16"/>
      <color indexed="8"/>
      <name val="TH SarabunPSK"/>
      <family val="2"/>
    </font>
    <font>
      <u val="single"/>
      <sz val="16"/>
      <color indexed="8"/>
      <name val="TH SarabunPSK"/>
      <family val="2"/>
    </font>
    <font>
      <b/>
      <u val="singleAccounting"/>
      <sz val="16"/>
      <color indexed="8"/>
      <name val="TH SarabunPSK"/>
      <family val="2"/>
    </font>
    <font>
      <u val="singleAccounting"/>
      <sz val="16"/>
      <color indexed="8"/>
      <name val="TH SarabunPSK"/>
      <family val="2"/>
    </font>
    <font>
      <u val="single"/>
      <sz val="16"/>
      <name val="TH SarabunPSK"/>
      <family val="2"/>
    </font>
    <font>
      <sz val="11"/>
      <color indexed="9"/>
      <name val="Tahoma"/>
      <family val="2"/>
    </font>
    <font>
      <b/>
      <sz val="11"/>
      <color indexed="9"/>
      <name val="Tahoma"/>
      <family val="2"/>
    </font>
    <font>
      <sz val="11"/>
      <color indexed="52"/>
      <name val="Tahoma"/>
      <family val="2"/>
    </font>
    <font>
      <sz val="11"/>
      <color indexed="20"/>
      <name val="Tahoma"/>
      <family val="2"/>
    </font>
    <font>
      <b/>
      <sz val="11"/>
      <color indexed="63"/>
      <name val="Tahoma"/>
      <family val="2"/>
    </font>
    <font>
      <b/>
      <sz val="11"/>
      <color indexed="52"/>
      <name val="Tahoma"/>
      <family val="2"/>
    </font>
    <font>
      <sz val="11"/>
      <color indexed="10"/>
      <name val="Tahoma"/>
      <family val="2"/>
    </font>
    <font>
      <i/>
      <sz val="11"/>
      <color indexed="23"/>
      <name val="Tahoma"/>
      <family val="2"/>
    </font>
    <font>
      <sz val="18"/>
      <color indexed="56"/>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b/>
      <sz val="15"/>
      <color indexed="56"/>
      <name val="Tahoma"/>
      <family val="2"/>
    </font>
    <font>
      <b/>
      <sz val="13"/>
      <color indexed="56"/>
      <name val="Tahoma"/>
      <family val="2"/>
    </font>
    <font>
      <b/>
      <sz val="11"/>
      <color indexed="56"/>
      <name val="Tahoma"/>
      <family val="2"/>
    </font>
    <font>
      <sz val="16"/>
      <color indexed="10"/>
      <name val="TH SarabunPSK"/>
      <family val="2"/>
    </font>
    <font>
      <b/>
      <sz val="16"/>
      <color indexed="10"/>
      <name val="TH SarabunPSK"/>
      <family val="2"/>
    </font>
    <font>
      <sz val="16"/>
      <color indexed="8"/>
      <name val="TH SarabunIT๙"/>
      <family val="2"/>
    </font>
    <font>
      <b/>
      <sz val="16"/>
      <color indexed="8"/>
      <name val="TH SarabunIT๙"/>
      <family val="2"/>
    </font>
    <font>
      <sz val="16"/>
      <color indexed="10"/>
      <name val="TH SarabunIT๙"/>
      <family val="2"/>
    </font>
    <font>
      <sz val="11"/>
      <color theme="0"/>
      <name val="Calibri"/>
      <family val="2"/>
    </font>
    <font>
      <b/>
      <sz val="11"/>
      <color theme="0"/>
      <name val="Calibri"/>
      <family val="2"/>
    </font>
    <font>
      <sz val="11"/>
      <color rgb="FFFA7D00"/>
      <name val="Calibri"/>
      <family val="2"/>
    </font>
    <font>
      <sz val="11"/>
      <color rgb="FF9C0006"/>
      <name val="Calibri"/>
      <family val="2"/>
    </font>
    <font>
      <b/>
      <sz val="11"/>
      <color rgb="FF3F3F3F"/>
      <name val="Calibri"/>
      <family val="2"/>
    </font>
    <font>
      <b/>
      <sz val="11"/>
      <color rgb="FFFA7D00"/>
      <name val="Calibri"/>
      <family val="2"/>
    </font>
    <font>
      <sz val="11"/>
      <color rgb="FFFF0000"/>
      <name val="Calibri"/>
      <family val="2"/>
    </font>
    <font>
      <i/>
      <sz val="11"/>
      <color rgb="FF7F7F7F"/>
      <name val="Calibri"/>
      <family val="2"/>
    </font>
    <font>
      <sz val="18"/>
      <color theme="3"/>
      <name val="Cambria"/>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b/>
      <sz val="16"/>
      <color theme="1"/>
      <name val="TH SarabunPSK"/>
      <family val="2"/>
    </font>
    <font>
      <sz val="16"/>
      <color rgb="FFFF0000"/>
      <name val="TH SarabunPSK"/>
      <family val="2"/>
    </font>
    <font>
      <b/>
      <sz val="16"/>
      <color rgb="FFFF0000"/>
      <name val="TH SarabunPSK"/>
      <family val="2"/>
    </font>
    <font>
      <sz val="16"/>
      <color theme="1"/>
      <name val="TH SarabunIT๙"/>
      <family val="2"/>
    </font>
    <font>
      <b/>
      <sz val="16"/>
      <color theme="1"/>
      <name val="TH SarabunIT๙"/>
      <family val="2"/>
    </font>
    <font>
      <sz val="16"/>
      <color rgb="FFFF0000"/>
      <name val="TH SarabunIT๙"/>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C0C0C0"/>
        <bgColor indexed="64"/>
      </patternFill>
    </fill>
    <fill>
      <patternFill patternType="solid">
        <fgColor theme="2"/>
        <bgColor indexed="64"/>
      </patternFill>
    </fill>
    <fill>
      <patternFill patternType="solid">
        <fgColor rgb="FFCCFFCC"/>
        <bgColor indexed="64"/>
      </patternFill>
    </fill>
    <fill>
      <patternFill patternType="solid">
        <fgColor rgb="FFC0C0C0"/>
        <bgColor indexed="64"/>
      </patternFill>
    </fill>
    <fill>
      <patternFill patternType="solid">
        <fgColor indexed="22"/>
        <bgColor indexed="64"/>
      </patternFill>
    </fill>
    <fill>
      <patternFill patternType="solid">
        <fgColor rgb="FFCCFFCC"/>
        <bgColor indexed="64"/>
      </patternFill>
    </fill>
    <fill>
      <patternFill patternType="solid">
        <fgColor rgb="FF92D050"/>
        <bgColor indexed="64"/>
      </patternFill>
    </fill>
    <fill>
      <patternFill patternType="solid">
        <fgColor theme="0" tint="-0.3499799966812134"/>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ck"/>
      <right style="thin"/>
      <top style="thin"/>
      <bottom style="thin"/>
    </border>
    <border>
      <left style="thin"/>
      <right/>
      <top style="thin"/>
      <bottom style="thin"/>
    </border>
    <border>
      <left style="thin"/>
      <right style="thin"/>
      <top style="hair"/>
      <bottom style="hair"/>
    </border>
    <border>
      <left style="thin"/>
      <right style="thin"/>
      <top/>
      <bottom/>
    </border>
    <border>
      <left/>
      <right/>
      <top/>
      <bottom style="medium"/>
    </border>
    <border>
      <left style="thin"/>
      <right style="thin"/>
      <top style="medium"/>
      <bottom style="medium"/>
    </border>
    <border>
      <left style="thin"/>
      <right style="thin"/>
      <top style="thin"/>
      <bottom style="double"/>
    </border>
    <border>
      <left/>
      <right/>
      <top/>
      <bottom style="thin"/>
    </border>
    <border>
      <left style="thin"/>
      <right style="thin"/>
      <top style="thin"/>
      <bottom/>
    </border>
    <border>
      <left style="thick"/>
      <right style="thin"/>
      <top style="thin"/>
      <bottom style="medium"/>
    </border>
    <border>
      <left style="thin"/>
      <right style="thin"/>
      <top style="thin"/>
      <bottom style="medium"/>
    </border>
    <border>
      <left/>
      <right style="thick"/>
      <top style="thin"/>
      <bottom style="medium"/>
    </border>
    <border>
      <left/>
      <right style="thin"/>
      <top style="thin"/>
      <bottom style="medium"/>
    </border>
    <border>
      <left style="thick"/>
      <right style="thin"/>
      <top/>
      <bottom style="thin"/>
    </border>
    <border>
      <left style="thin"/>
      <right/>
      <top/>
      <bottom style="thin"/>
    </border>
    <border>
      <left style="thin"/>
      <right style="thin"/>
      <top/>
      <bottom style="thin"/>
    </border>
    <border>
      <left/>
      <right style="thick"/>
      <top/>
      <bottom style="thin"/>
    </border>
    <border>
      <left style="thick"/>
      <right style="thick"/>
      <top/>
      <bottom style="thin"/>
    </border>
    <border>
      <left style="thick"/>
      <right style="thin"/>
      <top style="thin"/>
      <bottom style="double"/>
    </border>
    <border>
      <left style="thin"/>
      <right/>
      <top style="thin"/>
      <bottom style="double"/>
    </border>
    <border>
      <left/>
      <right style="thick"/>
      <top style="thin"/>
      <bottom style="double"/>
    </border>
    <border>
      <left style="thick"/>
      <right style="thick"/>
      <top style="thin"/>
      <bottom style="double"/>
    </border>
    <border>
      <left/>
      <right style="thick"/>
      <top style="thin"/>
      <bottom style="thin"/>
    </border>
    <border>
      <left style="thick"/>
      <right style="thick"/>
      <top style="thin"/>
      <bottom style="thin"/>
    </border>
    <border>
      <left/>
      <right style="thin"/>
      <top/>
      <bottom style="dotted"/>
    </border>
    <border>
      <left style="thin"/>
      <right style="thin"/>
      <top/>
      <bottom style="dotted"/>
    </border>
    <border>
      <left style="thin"/>
      <right style="medium"/>
      <top style="medium"/>
      <bottom style="medium"/>
    </border>
    <border>
      <left/>
      <right style="thin"/>
      <top style="thin"/>
      <bottom style="double"/>
    </border>
    <border>
      <left style="thin"/>
      <right style="medium"/>
      <top style="thin"/>
      <bottom style="double"/>
    </border>
    <border>
      <left/>
      <right style="thin"/>
      <top/>
      <bottom style="double"/>
    </border>
    <border>
      <left style="thin"/>
      <right style="medium"/>
      <top/>
      <bottom style="dotted"/>
    </border>
    <border>
      <left/>
      <right style="thin"/>
      <top/>
      <bottom style="medium"/>
    </border>
    <border>
      <left style="thin"/>
      <right style="thin"/>
      <top/>
      <bottom style="medium"/>
    </border>
    <border>
      <left style="thin"/>
      <right>
        <color indexed="63"/>
      </right>
      <top/>
      <bottom style="medium"/>
    </border>
    <border>
      <left style="thin"/>
      <right style="medium"/>
      <top/>
      <bottom style="medium"/>
    </border>
    <border>
      <left/>
      <right style="thin"/>
      <top/>
      <bottom>
        <color indexed="63"/>
      </bottom>
    </border>
    <border>
      <left style="medium"/>
      <right style="thin"/>
      <top style="dotted"/>
      <bottom style="dotted"/>
    </border>
    <border>
      <left/>
      <right style="thin"/>
      <top style="medium"/>
      <bottom style="medium"/>
    </border>
    <border>
      <left style="thin"/>
      <right style="medium"/>
      <top style="thin"/>
      <bottom style="thin"/>
    </border>
    <border>
      <left/>
      <right style="thin"/>
      <top/>
      <bottom style="thin"/>
    </border>
    <border>
      <left style="thin"/>
      <right style="medium"/>
      <top>
        <color indexed="63"/>
      </top>
      <bottom style="thin"/>
    </border>
    <border>
      <left style="thin"/>
      <right style="medium"/>
      <top style="dotted"/>
      <bottom style="thin"/>
    </border>
    <border>
      <left style="thin"/>
      <right style="thin"/>
      <top style="dotted"/>
      <bottom style="double"/>
    </border>
    <border>
      <left style="thin"/>
      <right style="thin"/>
      <top/>
      <bottom style="double"/>
    </border>
    <border>
      <left style="thin"/>
      <right style="medium"/>
      <top/>
      <bottom style="double"/>
    </border>
    <border>
      <left style="thin">
        <color indexed="22"/>
      </left>
      <right style="thin">
        <color indexed="22"/>
      </right>
      <top style="thin">
        <color indexed="22"/>
      </top>
      <bottom style="thin">
        <color indexed="22"/>
      </bottom>
    </border>
    <border>
      <left style="medium"/>
      <right style="thin"/>
      <top style="thin"/>
      <bottom style="thin"/>
    </border>
    <border>
      <left style="medium"/>
      <right style="thin"/>
      <top style="thin"/>
      <bottom style="double"/>
    </border>
    <border>
      <left/>
      <right style="thin"/>
      <top style="thin"/>
      <bottom style="thin"/>
    </border>
    <border>
      <left/>
      <right style="thin"/>
      <top style="dotted"/>
      <bottom style="dotted"/>
    </border>
    <border>
      <left style="thin"/>
      <right style="thin"/>
      <top style="dotted"/>
      <bottom style="dotted"/>
    </border>
    <border>
      <left style="thin"/>
      <right style="medium"/>
      <top style="dotted"/>
      <bottom style="dotted"/>
    </border>
    <border>
      <left style="medium"/>
      <right style="thin"/>
      <top style="medium"/>
      <bottom style="dotted"/>
    </border>
    <border>
      <left style="thin"/>
      <right style="thin"/>
      <top style="hair"/>
      <bottom/>
    </border>
    <border>
      <left style="medium"/>
      <right style="thin"/>
      <top style="dotted"/>
      <bottom>
        <color indexed="63"/>
      </bottom>
    </border>
    <border>
      <left style="thin"/>
      <right style="thin"/>
      <top style="dotted"/>
      <bottom>
        <color indexed="63"/>
      </bottom>
    </border>
    <border>
      <left style="medium"/>
      <right style="thin"/>
      <top style="hair"/>
      <bottom style="dotted"/>
    </border>
    <border>
      <left style="thin"/>
      <right style="thin"/>
      <top/>
      <bottom style="hair"/>
    </border>
    <border>
      <left/>
      <right style="thin"/>
      <top style="medium"/>
      <bottom style="dotted"/>
    </border>
    <border>
      <left style="thin"/>
      <right style="thin"/>
      <top style="medium"/>
      <bottom style="dotted"/>
    </border>
    <border>
      <left style="thin"/>
      <right style="thin"/>
      <top style="medium"/>
      <bottom style="hair"/>
    </border>
    <border>
      <left style="thin"/>
      <right style="medium"/>
      <top style="medium"/>
      <bottom style="dotted"/>
    </border>
    <border>
      <left style="thin"/>
      <right style="medium"/>
      <top/>
      <bottom>
        <color indexed="63"/>
      </bottom>
    </border>
    <border>
      <left/>
      <right style="thin"/>
      <top style="hair"/>
      <bottom style="hair"/>
    </border>
    <border>
      <left style="thin"/>
      <right style="medium"/>
      <top style="hair"/>
      <bottom style="hair"/>
    </border>
    <border>
      <left/>
      <right/>
      <top style="dotted"/>
      <bottom style="dotted"/>
    </border>
    <border>
      <left/>
      <right/>
      <top style="dotted"/>
      <bottom>
        <color indexed="63"/>
      </bottom>
    </border>
    <border>
      <left>
        <color indexed="63"/>
      </left>
      <right>
        <color indexed="63"/>
      </right>
      <top style="dashed"/>
      <bottom style="dashed"/>
    </border>
    <border>
      <left style="medium"/>
      <right style="thin"/>
      <top style="dotted"/>
      <bottom style="thin"/>
    </border>
    <border>
      <left style="medium"/>
      <right style="thin"/>
      <top>
        <color indexed="63"/>
      </top>
      <bottom>
        <color indexed="63"/>
      </bottom>
    </border>
    <border>
      <left style="thin"/>
      <right style="thin"/>
      <top style="hair"/>
      <bottom style="dotted"/>
    </border>
    <border>
      <left style="thin"/>
      <right style="medium"/>
      <top style="dotted"/>
      <bottom>
        <color indexed="63"/>
      </bottom>
    </border>
    <border>
      <left style="thin"/>
      <right style="thin"/>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thin"/>
      <right style="thin"/>
      <top style="dotted"/>
      <bottom style="hair"/>
    </border>
    <border>
      <left style="medium"/>
      <right style="thin"/>
      <top style="dashed"/>
      <bottom style="dashed"/>
    </border>
    <border>
      <left style="thin"/>
      <right style="thin"/>
      <top style="dashed"/>
      <bottom style="dashed"/>
    </border>
    <border>
      <left style="thin"/>
      <right style="thin"/>
      <top style="medium"/>
      <bottom>
        <color indexed="63"/>
      </bottom>
    </border>
    <border>
      <left style="medium"/>
      <right style="thin"/>
      <top>
        <color indexed="63"/>
      </top>
      <bottom style="dotted"/>
    </border>
    <border>
      <left/>
      <right style="thin"/>
      <top style="dotted"/>
      <bottom style="thin"/>
    </border>
    <border>
      <left>
        <color indexed="63"/>
      </left>
      <right>
        <color indexed="63"/>
      </right>
      <top style="double"/>
      <bottom>
        <color indexed="63"/>
      </bottom>
    </border>
    <border>
      <left>
        <color indexed="63"/>
      </left>
      <right>
        <color indexed="63"/>
      </right>
      <top style="dotted"/>
      <bottom style="dashed"/>
    </border>
    <border>
      <left/>
      <right style="thin"/>
      <top style="thin"/>
      <bottom/>
    </border>
    <border>
      <left style="thick"/>
      <right style="thin"/>
      <top style="medium"/>
      <bottom style="thin"/>
    </border>
    <border>
      <left style="thin"/>
      <right/>
      <top style="medium"/>
      <bottom style="thin"/>
    </border>
    <border>
      <left/>
      <right/>
      <top style="medium"/>
      <bottom style="thin"/>
    </border>
    <border>
      <left/>
      <right style="thick"/>
      <top style="medium"/>
      <bottom style="thin"/>
    </border>
    <border>
      <left style="thin"/>
      <right style="thin"/>
      <top style="medium"/>
      <bottom style="thin"/>
    </border>
    <border>
      <left style="thick"/>
      <right style="thick"/>
      <top style="medium"/>
      <bottom style="thin"/>
    </border>
    <border>
      <left style="thick"/>
      <right style="thick"/>
      <top style="thin"/>
      <bottom style="medium"/>
    </border>
    <border>
      <left/>
      <right/>
      <top style="medium"/>
      <bottom style="medium"/>
    </border>
    <border>
      <left/>
      <right style="medium"/>
      <top style="medium"/>
      <bottom style="medium"/>
    </border>
    <border>
      <left style="medium"/>
      <right/>
      <top style="medium"/>
      <bottom style="medium"/>
    </border>
    <border>
      <left style="medium"/>
      <right style="medium"/>
      <top style="medium"/>
      <bottom/>
    </border>
    <border>
      <left style="medium"/>
      <right style="medium"/>
      <top/>
      <bottom style="medium"/>
    </border>
    <border>
      <left style="medium"/>
      <right style="thin"/>
      <top style="medium"/>
      <bottom>
        <color indexed="63"/>
      </bottom>
    </border>
    <border>
      <left style="medium"/>
      <right style="thin"/>
      <top>
        <color indexed="63"/>
      </top>
      <bottom style="mediu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style="thin"/>
    </border>
    <border>
      <left/>
      <right style="medium"/>
      <top style="medium"/>
      <bottom style="thin"/>
    </border>
    <border>
      <left style="medium"/>
      <right/>
      <top style="medium"/>
      <bottom style="thin"/>
    </border>
    <border>
      <left style="medium"/>
      <right style="thin"/>
      <top style="medium"/>
      <bottom style="thin"/>
    </border>
    <border>
      <left style="thin"/>
      <right style="medium"/>
      <top style="medium"/>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9" fontId="3" fillId="0" borderId="0" applyFont="0" applyFill="0" applyBorder="0" applyAlignment="0" applyProtection="0"/>
    <xf numFmtId="0" fontId="7" fillId="0" borderId="0" applyFont="0" applyFill="0" applyBorder="0" applyAlignment="0" applyProtection="0"/>
    <xf numFmtId="234" fontId="7" fillId="0" borderId="0" applyFont="0" applyFill="0" applyBorder="0" applyAlignment="0" applyProtection="0"/>
    <xf numFmtId="187" fontId="4" fillId="0" borderId="0" applyFont="0" applyFill="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0" applyNumberFormat="0" applyBorder="0" applyAlignment="0" applyProtection="0"/>
    <xf numFmtId="0" fontId="42" fillId="22" borderId="3" applyNumberFormat="0" applyAlignment="0" applyProtection="0"/>
    <xf numFmtId="0" fontId="43" fillId="22"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3" borderId="0" applyNumberFormat="0" applyBorder="0" applyAlignment="0" applyProtection="0"/>
    <xf numFmtId="0" fontId="7" fillId="0" borderId="0">
      <alignment/>
      <protection/>
    </xf>
    <xf numFmtId="0" fontId="2" fillId="0" borderId="0">
      <alignment/>
      <protection/>
    </xf>
    <xf numFmtId="0" fontId="2" fillId="0" borderId="0">
      <alignment/>
      <protection/>
    </xf>
    <xf numFmtId="0" fontId="4" fillId="0" borderId="0">
      <alignment/>
      <protection/>
    </xf>
    <xf numFmtId="0" fontId="1" fillId="0" borderId="0">
      <alignment/>
      <protection/>
    </xf>
    <xf numFmtId="0" fontId="3" fillId="0" borderId="0">
      <alignment/>
      <protection/>
    </xf>
    <xf numFmtId="0" fontId="48" fillId="24" borderId="4" applyNumberFormat="0" applyAlignment="0" applyProtection="0"/>
    <xf numFmtId="0" fontId="49" fillId="25" borderId="0" applyNumberFormat="0" applyBorder="0" applyAlignment="0" applyProtection="0"/>
    <xf numFmtId="0" fontId="50" fillId="0" borderId="5" applyNumberFormat="0" applyFill="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0" fillId="32" borderId="6" applyNumberFormat="0" applyFont="0" applyAlignment="0" applyProtection="0"/>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cellStyleXfs>
  <cellXfs count="769">
    <xf numFmtId="0" fontId="0" fillId="0" borderId="0" xfId="0" applyFont="1" applyAlignment="1">
      <alignment/>
    </xf>
    <xf numFmtId="0" fontId="5" fillId="0" borderId="10" xfId="0" applyFont="1" applyBorder="1" applyAlignment="1">
      <alignment/>
    </xf>
    <xf numFmtId="0" fontId="5" fillId="0" borderId="0" xfId="0" applyFont="1" applyAlignment="1">
      <alignment/>
    </xf>
    <xf numFmtId="0" fontId="5" fillId="0" borderId="11" xfId="60" applyFont="1" applyFill="1" applyBorder="1" applyAlignment="1">
      <alignment horizontal="left" wrapText="1"/>
      <protection/>
    </xf>
    <xf numFmtId="0" fontId="5" fillId="0" borderId="12" xfId="60" applyFont="1" applyFill="1" applyBorder="1" applyAlignment="1">
      <alignment horizontal="right" wrapText="1"/>
      <protection/>
    </xf>
    <xf numFmtId="43" fontId="54" fillId="0" borderId="0" xfId="0" applyNumberFormat="1" applyFont="1" applyAlignment="1">
      <alignment/>
    </xf>
    <xf numFmtId="0" fontId="54" fillId="0" borderId="0" xfId="0" applyFont="1" applyAlignment="1">
      <alignment/>
    </xf>
    <xf numFmtId="0" fontId="55" fillId="0" borderId="0" xfId="0" applyFont="1" applyAlignment="1">
      <alignment/>
    </xf>
    <xf numFmtId="187" fontId="5" fillId="0" borderId="0" xfId="0" applyNumberFormat="1" applyFont="1" applyAlignment="1">
      <alignment/>
    </xf>
    <xf numFmtId="0" fontId="8" fillId="0" borderId="13" xfId="0" applyFont="1" applyFill="1" applyBorder="1" applyAlignment="1">
      <alignment horizontal="center"/>
    </xf>
    <xf numFmtId="0" fontId="8" fillId="0" borderId="14" xfId="0" applyFont="1" applyFill="1" applyBorder="1" applyAlignment="1">
      <alignment horizontal="center"/>
    </xf>
    <xf numFmtId="0" fontId="8" fillId="0" borderId="0" xfId="0" applyFont="1" applyFill="1" applyBorder="1" applyAlignment="1">
      <alignment vertical="center"/>
    </xf>
    <xf numFmtId="0" fontId="54" fillId="0" borderId="0" xfId="0" applyFont="1" applyAlignment="1">
      <alignment horizontal="center"/>
    </xf>
    <xf numFmtId="0" fontId="8" fillId="0" borderId="15" xfId="0" applyFont="1" applyFill="1" applyBorder="1" applyAlignment="1">
      <alignment horizontal="right" vertical="center"/>
    </xf>
    <xf numFmtId="0" fontId="9" fillId="0" borderId="0" xfId="0" applyFont="1" applyFill="1" applyBorder="1" applyAlignment="1">
      <alignment horizontal="right" vertical="center"/>
    </xf>
    <xf numFmtId="187" fontId="8" fillId="0" borderId="16" xfId="35"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9" fillId="0" borderId="10" xfId="0" applyFont="1" applyFill="1" applyBorder="1" applyAlignment="1">
      <alignment horizontal="left"/>
    </xf>
    <xf numFmtId="187" fontId="8" fillId="33" borderId="17" xfId="35" applyNumberFormat="1" applyFont="1" applyFill="1" applyBorder="1" applyAlignment="1">
      <alignment/>
    </xf>
    <xf numFmtId="0" fontId="54" fillId="0" borderId="0" xfId="0" applyFont="1" applyFill="1" applyAlignment="1">
      <alignment horizontal="center"/>
    </xf>
    <xf numFmtId="49" fontId="10" fillId="0" borderId="0" xfId="61" applyNumberFormat="1" applyFont="1" applyBorder="1" applyAlignment="1">
      <alignment horizontal="left" vertical="center"/>
      <protection/>
    </xf>
    <xf numFmtId="49" fontId="8" fillId="0" borderId="0" xfId="61" applyNumberFormat="1" applyFont="1" applyBorder="1" applyAlignment="1">
      <alignment horizontal="left" vertical="center"/>
      <protection/>
    </xf>
    <xf numFmtId="49" fontId="10" fillId="0" borderId="18" xfId="61" applyNumberFormat="1" applyFont="1" applyBorder="1" applyAlignment="1">
      <alignment horizontal="left" vertical="center"/>
      <protection/>
    </xf>
    <xf numFmtId="49" fontId="8" fillId="0" borderId="18" xfId="61" applyNumberFormat="1" applyFont="1" applyBorder="1" applyAlignment="1">
      <alignment horizontal="left" vertical="center"/>
      <protection/>
    </xf>
    <xf numFmtId="49" fontId="8" fillId="0" borderId="18" xfId="61" applyNumberFormat="1" applyFont="1" applyBorder="1" applyAlignment="1">
      <alignment horizontal="right" vertical="center"/>
      <protection/>
    </xf>
    <xf numFmtId="49" fontId="8" fillId="0" borderId="10" xfId="61" applyNumberFormat="1" applyFont="1" applyBorder="1" applyAlignment="1">
      <alignment horizontal="center" vertical="center"/>
      <protection/>
    </xf>
    <xf numFmtId="0" fontId="8" fillId="0" borderId="10" xfId="61" applyFont="1" applyBorder="1" applyAlignment="1">
      <alignment horizontal="center" vertical="center"/>
      <protection/>
    </xf>
    <xf numFmtId="187" fontId="8" fillId="33" borderId="17" xfId="61" applyNumberFormat="1" applyFont="1" applyFill="1" applyBorder="1" applyAlignment="1">
      <alignment vertical="center"/>
      <protection/>
    </xf>
    <xf numFmtId="187" fontId="8" fillId="33" borderId="10" xfId="48" applyFont="1" applyFill="1" applyBorder="1" applyAlignment="1">
      <alignment vertical="center"/>
    </xf>
    <xf numFmtId="0" fontId="8" fillId="33" borderId="10" xfId="61" applyFont="1" applyFill="1" applyBorder="1" applyAlignment="1">
      <alignment horizontal="center" vertical="center"/>
      <protection/>
    </xf>
    <xf numFmtId="0" fontId="8" fillId="33" borderId="10" xfId="61" applyFont="1" applyFill="1" applyBorder="1" applyAlignment="1">
      <alignment vertical="center"/>
      <protection/>
    </xf>
    <xf numFmtId="0" fontId="54" fillId="0" borderId="10" xfId="0" applyFont="1" applyBorder="1" applyAlignment="1">
      <alignment horizontal="center"/>
    </xf>
    <xf numFmtId="49" fontId="9" fillId="0" borderId="10" xfId="61" applyNumberFormat="1" applyFont="1" applyBorder="1" applyAlignment="1">
      <alignment vertical="center"/>
      <protection/>
    </xf>
    <xf numFmtId="187" fontId="9" fillId="0" borderId="10" xfId="48" applyFont="1" applyFill="1" applyBorder="1" applyAlignment="1">
      <alignment vertical="center"/>
    </xf>
    <xf numFmtId="187" fontId="8" fillId="34" borderId="10" xfId="61" applyNumberFormat="1" applyFont="1" applyFill="1" applyBorder="1" applyAlignment="1">
      <alignment vertical="center"/>
      <protection/>
    </xf>
    <xf numFmtId="189" fontId="8" fillId="34" borderId="10" xfId="48" applyNumberFormat="1" applyFont="1" applyFill="1" applyBorder="1" applyAlignment="1">
      <alignment vertical="center"/>
    </xf>
    <xf numFmtId="187" fontId="8" fillId="33" borderId="17" xfId="48" applyFont="1" applyFill="1" applyBorder="1" applyAlignment="1">
      <alignment vertical="center"/>
    </xf>
    <xf numFmtId="49" fontId="9" fillId="0" borderId="10" xfId="61" applyNumberFormat="1" applyFont="1" applyBorder="1" applyAlignment="1">
      <alignment horizontal="left" vertical="center"/>
      <protection/>
    </xf>
    <xf numFmtId="187" fontId="9" fillId="0" borderId="10" xfId="48" applyFont="1" applyFill="1" applyBorder="1" applyAlignment="1">
      <alignment horizontal="center" vertical="center"/>
    </xf>
    <xf numFmtId="187" fontId="9" fillId="0" borderId="10" xfId="48" applyFont="1" applyBorder="1" applyAlignment="1">
      <alignment horizontal="center" vertical="center"/>
    </xf>
    <xf numFmtId="187" fontId="8" fillId="34" borderId="10" xfId="48" applyFont="1" applyFill="1" applyBorder="1" applyAlignment="1">
      <alignment horizontal="center" vertical="center"/>
    </xf>
    <xf numFmtId="187" fontId="9" fillId="0" borderId="10" xfId="35" applyFont="1" applyBorder="1" applyAlignment="1">
      <alignment/>
    </xf>
    <xf numFmtId="187" fontId="8" fillId="0" borderId="10" xfId="48" applyFont="1" applyBorder="1" applyAlignment="1">
      <alignment horizontal="center" vertical="center"/>
    </xf>
    <xf numFmtId="187" fontId="8" fillId="34" borderId="10" xfId="0" applyNumberFormat="1" applyFont="1" applyFill="1" applyBorder="1" applyAlignment="1">
      <alignment vertical="top"/>
    </xf>
    <xf numFmtId="43" fontId="8" fillId="0" borderId="18" xfId="33" applyFont="1" applyBorder="1" applyAlignment="1">
      <alignment horizontal="left" vertical="center"/>
    </xf>
    <xf numFmtId="0" fontId="9" fillId="0" borderId="10" xfId="61" applyFont="1" applyBorder="1" applyAlignment="1">
      <alignment horizontal="center" vertical="top"/>
      <protection/>
    </xf>
    <xf numFmtId="0" fontId="9" fillId="0" borderId="10" xfId="61" applyFont="1" applyBorder="1" applyAlignment="1">
      <alignment vertical="top"/>
      <protection/>
    </xf>
    <xf numFmtId="187" fontId="8" fillId="34" borderId="10" xfId="61" applyNumberFormat="1" applyFont="1" applyFill="1" applyBorder="1" applyAlignment="1">
      <alignment horizontal="center" vertical="center"/>
      <protection/>
    </xf>
    <xf numFmtId="187" fontId="9" fillId="0" borderId="10" xfId="48" applyNumberFormat="1" applyFont="1" applyBorder="1" applyAlignment="1">
      <alignment horizontal="center" vertical="center"/>
    </xf>
    <xf numFmtId="187" fontId="8" fillId="34" borderId="10" xfId="48" applyNumberFormat="1" applyFont="1" applyFill="1" applyBorder="1" applyAlignment="1">
      <alignment horizontal="center" vertical="center"/>
    </xf>
    <xf numFmtId="0" fontId="10" fillId="0" borderId="0" xfId="0" applyFont="1" applyAlignment="1">
      <alignment/>
    </xf>
    <xf numFmtId="43" fontId="54" fillId="0" borderId="0" xfId="33" applyFont="1" applyAlignment="1">
      <alignment/>
    </xf>
    <xf numFmtId="0" fontId="56" fillId="0" borderId="0" xfId="0" applyFont="1" applyAlignment="1">
      <alignment/>
    </xf>
    <xf numFmtId="0" fontId="8" fillId="0" borderId="0" xfId="0" applyFont="1" applyAlignment="1">
      <alignment horizontal="center"/>
    </xf>
    <xf numFmtId="0" fontId="8" fillId="0" borderId="18" xfId="0" applyFont="1" applyBorder="1" applyAlignment="1">
      <alignment horizontal="right"/>
    </xf>
    <xf numFmtId="0" fontId="8" fillId="0" borderId="10" xfId="0" applyFont="1" applyBorder="1" applyAlignment="1">
      <alignment horizontal="center" vertical="center"/>
    </xf>
    <xf numFmtId="0" fontId="8" fillId="0" borderId="17" xfId="0" applyFont="1" applyBorder="1" applyAlignment="1">
      <alignment horizontal="center"/>
    </xf>
    <xf numFmtId="187" fontId="8" fillId="33" borderId="17" xfId="35" applyFont="1" applyFill="1" applyBorder="1" applyAlignment="1">
      <alignment/>
    </xf>
    <xf numFmtId="187" fontId="56" fillId="33" borderId="17" xfId="35" applyFont="1" applyFill="1" applyBorder="1" applyAlignment="1">
      <alignment/>
    </xf>
    <xf numFmtId="0" fontId="8" fillId="33" borderId="17" xfId="0" applyFont="1" applyFill="1" applyBorder="1" applyAlignment="1">
      <alignment horizontal="center"/>
    </xf>
    <xf numFmtId="0" fontId="57" fillId="33" borderId="10" xfId="0" applyFont="1" applyFill="1" applyBorder="1" applyAlignment="1">
      <alignment vertical="center"/>
    </xf>
    <xf numFmtId="191" fontId="9" fillId="0" borderId="10" xfId="35" applyNumberFormat="1" applyFont="1" applyFill="1" applyBorder="1" applyAlignment="1">
      <alignment horizontal="center"/>
    </xf>
    <xf numFmtId="0" fontId="8" fillId="35" borderId="10" xfId="0" applyFont="1" applyFill="1" applyBorder="1" applyAlignment="1">
      <alignment/>
    </xf>
    <xf numFmtId="191" fontId="9" fillId="35" borderId="10" xfId="35" applyNumberFormat="1" applyFont="1" applyFill="1" applyBorder="1" applyAlignment="1">
      <alignment/>
    </xf>
    <xf numFmtId="0" fontId="56" fillId="35" borderId="10" xfId="0" applyFont="1" applyFill="1" applyBorder="1" applyAlignment="1">
      <alignment/>
    </xf>
    <xf numFmtId="0" fontId="8" fillId="35" borderId="10" xfId="0" applyFont="1" applyFill="1" applyBorder="1" applyAlignment="1">
      <alignment horizontal="center"/>
    </xf>
    <xf numFmtId="49" fontId="57" fillId="35" borderId="10" xfId="0" applyNumberFormat="1" applyFont="1" applyFill="1" applyBorder="1" applyAlignment="1">
      <alignment vertical="center"/>
    </xf>
    <xf numFmtId="0" fontId="9" fillId="0" borderId="10" xfId="0" applyFont="1" applyBorder="1" applyAlignment="1">
      <alignment horizontal="left"/>
    </xf>
    <xf numFmtId="187" fontId="9" fillId="0" borderId="10" xfId="35" applyFont="1" applyFill="1" applyBorder="1" applyAlignment="1">
      <alignment/>
    </xf>
    <xf numFmtId="187" fontId="8" fillId="34" borderId="10" xfId="35" applyFont="1" applyFill="1" applyBorder="1" applyAlignment="1">
      <alignment/>
    </xf>
    <xf numFmtId="0" fontId="8" fillId="0" borderId="10" xfId="0" applyFont="1" applyBorder="1" applyAlignment="1">
      <alignment horizontal="center"/>
    </xf>
    <xf numFmtId="187" fontId="9" fillId="0" borderId="10" xfId="35" applyFont="1" applyBorder="1" applyAlignment="1">
      <alignment horizontal="center"/>
    </xf>
    <xf numFmtId="43" fontId="9" fillId="0" borderId="10" xfId="35" applyNumberFormat="1" applyFont="1" applyFill="1" applyBorder="1" applyAlignment="1">
      <alignment/>
    </xf>
    <xf numFmtId="187" fontId="9" fillId="35" borderId="10" xfId="35" applyFont="1" applyFill="1" applyBorder="1" applyAlignment="1">
      <alignment/>
    </xf>
    <xf numFmtId="187" fontId="8" fillId="35" borderId="10" xfId="35" applyFont="1" applyFill="1" applyBorder="1" applyAlignment="1">
      <alignment/>
    </xf>
    <xf numFmtId="187" fontId="56" fillId="35" borderId="10" xfId="35" applyFont="1" applyFill="1" applyBorder="1" applyAlignment="1">
      <alignment/>
    </xf>
    <xf numFmtId="187" fontId="57" fillId="35" borderId="10" xfId="0" applyNumberFormat="1" applyFont="1" applyFill="1" applyBorder="1" applyAlignment="1">
      <alignment vertical="top"/>
    </xf>
    <xf numFmtId="0" fontId="9" fillId="0" borderId="19" xfId="0" applyFont="1" applyFill="1" applyBorder="1" applyAlignment="1">
      <alignment horizontal="left"/>
    </xf>
    <xf numFmtId="187" fontId="9" fillId="0" borderId="19" xfId="35" applyFont="1" applyFill="1" applyBorder="1" applyAlignment="1">
      <alignment/>
    </xf>
    <xf numFmtId="187" fontId="9" fillId="0" borderId="19" xfId="35" applyFont="1" applyFill="1" applyBorder="1" applyAlignment="1">
      <alignment horizontal="center"/>
    </xf>
    <xf numFmtId="0" fontId="8" fillId="0" borderId="19" xfId="0" applyFont="1" applyFill="1" applyBorder="1" applyAlignment="1">
      <alignment horizontal="center"/>
    </xf>
    <xf numFmtId="187" fontId="8" fillId="34" borderId="10" xfId="35" applyFont="1" applyFill="1" applyBorder="1" applyAlignment="1">
      <alignment vertical="top"/>
    </xf>
    <xf numFmtId="187" fontId="9" fillId="0" borderId="10" xfId="35" applyFont="1" applyFill="1" applyBorder="1" applyAlignment="1">
      <alignment horizontal="center"/>
    </xf>
    <xf numFmtId="0" fontId="8" fillId="0" borderId="10" xfId="0" applyFont="1" applyFill="1" applyBorder="1" applyAlignment="1">
      <alignment horizontal="center"/>
    </xf>
    <xf numFmtId="0" fontId="6" fillId="0" borderId="0" xfId="60" applyFont="1" applyAlignment="1">
      <alignment horizontal="left"/>
      <protection/>
    </xf>
    <xf numFmtId="0" fontId="5" fillId="0" borderId="0" xfId="60" applyFont="1">
      <alignment/>
      <protection/>
    </xf>
    <xf numFmtId="4" fontId="5" fillId="0" borderId="0" xfId="60" applyNumberFormat="1" applyFont="1">
      <alignment/>
      <protection/>
    </xf>
    <xf numFmtId="0" fontId="8" fillId="0" borderId="0" xfId="0" applyFont="1" applyAlignment="1">
      <alignment horizontal="right"/>
    </xf>
    <xf numFmtId="0" fontId="6" fillId="0" borderId="20" xfId="60" applyFont="1" applyBorder="1" applyAlignment="1">
      <alignment horizontal="center" vertical="center" wrapText="1"/>
      <protection/>
    </xf>
    <xf numFmtId="0" fontId="6" fillId="0" borderId="21" xfId="60" applyFont="1" applyBorder="1" applyAlignment="1">
      <alignment horizontal="center" vertical="center" wrapText="1"/>
      <protection/>
    </xf>
    <xf numFmtId="0" fontId="6" fillId="0" borderId="22" xfId="60" applyFont="1" applyBorder="1" applyAlignment="1">
      <alignment horizontal="center" vertical="center" wrapText="1"/>
      <protection/>
    </xf>
    <xf numFmtId="0" fontId="6" fillId="0" borderId="23" xfId="60" applyFont="1" applyBorder="1" applyAlignment="1">
      <alignment horizontal="center" vertical="center" wrapText="1"/>
      <protection/>
    </xf>
    <xf numFmtId="0" fontId="6" fillId="0" borderId="10" xfId="60" applyFont="1" applyBorder="1" applyAlignment="1">
      <alignment horizontal="center" vertical="center" wrapText="1"/>
      <protection/>
    </xf>
    <xf numFmtId="0" fontId="6" fillId="36" borderId="24" xfId="60" applyFont="1" applyFill="1" applyBorder="1" applyAlignment="1">
      <alignment horizontal="center"/>
      <protection/>
    </xf>
    <xf numFmtId="0" fontId="5" fillId="37" borderId="25" xfId="60" applyFont="1" applyFill="1" applyBorder="1" applyAlignment="1">
      <alignment horizontal="center"/>
      <protection/>
    </xf>
    <xf numFmtId="0" fontId="5" fillId="37" borderId="10" xfId="60" applyFont="1" applyFill="1" applyBorder="1" applyAlignment="1">
      <alignment horizontal="center"/>
      <protection/>
    </xf>
    <xf numFmtId="0" fontId="5" fillId="37" borderId="26" xfId="60" applyFont="1" applyFill="1" applyBorder="1" applyAlignment="1">
      <alignment horizontal="center"/>
      <protection/>
    </xf>
    <xf numFmtId="49" fontId="5" fillId="37" borderId="26" xfId="60" applyNumberFormat="1" applyFont="1" applyFill="1" applyBorder="1" applyAlignment="1">
      <alignment horizontal="center"/>
      <protection/>
    </xf>
    <xf numFmtId="0" fontId="5" fillId="37" borderId="27" xfId="60" applyFont="1" applyFill="1" applyBorder="1" applyAlignment="1">
      <alignment horizontal="center"/>
      <protection/>
    </xf>
    <xf numFmtId="0" fontId="5" fillId="37" borderId="24" xfId="60" applyFont="1" applyFill="1" applyBorder="1" applyAlignment="1">
      <alignment horizontal="center"/>
      <protection/>
    </xf>
    <xf numFmtId="0" fontId="6" fillId="33" borderId="28" xfId="60" applyFont="1" applyFill="1" applyBorder="1" applyAlignment="1">
      <alignment horizontal="center"/>
      <protection/>
    </xf>
    <xf numFmtId="0" fontId="6" fillId="0" borderId="29" xfId="60" applyFont="1" applyBorder="1" applyAlignment="1">
      <alignment horizontal="center"/>
      <protection/>
    </xf>
    <xf numFmtId="0" fontId="6" fillId="33" borderId="30" xfId="60" applyFont="1" applyFill="1" applyBorder="1" applyAlignment="1">
      <alignment horizontal="center"/>
      <protection/>
    </xf>
    <xf numFmtId="4" fontId="6" fillId="33" borderId="17" xfId="60" applyNumberFormat="1" applyFont="1" applyFill="1" applyBorder="1">
      <alignment/>
      <protection/>
    </xf>
    <xf numFmtId="4" fontId="6" fillId="33" borderId="31" xfId="60" applyNumberFormat="1" applyFont="1" applyFill="1" applyBorder="1" applyAlignment="1">
      <alignment horizontal="right" wrapText="1"/>
      <protection/>
    </xf>
    <xf numFmtId="4" fontId="6" fillId="33" borderId="29" xfId="60" applyNumberFormat="1" applyFont="1" applyFill="1" applyBorder="1">
      <alignment/>
      <protection/>
    </xf>
    <xf numFmtId="4" fontId="6" fillId="33" borderId="32" xfId="60" applyNumberFormat="1" applyFont="1" applyFill="1" applyBorder="1">
      <alignment/>
      <protection/>
    </xf>
    <xf numFmtId="0" fontId="6" fillId="35" borderId="11" xfId="60" applyFont="1" applyFill="1" applyBorder="1" applyAlignment="1">
      <alignment horizontal="left"/>
      <protection/>
    </xf>
    <xf numFmtId="0" fontId="5" fillId="35" borderId="12" xfId="60" applyFont="1" applyFill="1" applyBorder="1">
      <alignment/>
      <protection/>
    </xf>
    <xf numFmtId="0" fontId="5" fillId="35" borderId="10" xfId="60" applyFont="1" applyFill="1" applyBorder="1" applyAlignment="1">
      <alignment horizontal="center"/>
      <protection/>
    </xf>
    <xf numFmtId="0" fontId="5" fillId="35" borderId="33" xfId="60" applyFont="1" applyFill="1" applyBorder="1" applyAlignment="1">
      <alignment horizontal="center"/>
      <protection/>
    </xf>
    <xf numFmtId="0" fontId="5" fillId="35" borderId="11" xfId="60" applyFont="1" applyFill="1" applyBorder="1" applyAlignment="1">
      <alignment horizontal="center"/>
      <protection/>
    </xf>
    <xf numFmtId="0" fontId="6" fillId="35" borderId="34" xfId="60" applyFont="1" applyFill="1" applyBorder="1" applyAlignment="1">
      <alignment horizontal="center"/>
      <protection/>
    </xf>
    <xf numFmtId="4" fontId="5" fillId="0" borderId="10" xfId="60" applyNumberFormat="1" applyFont="1" applyFill="1" applyBorder="1" applyAlignment="1">
      <alignment horizontal="right" wrapText="1"/>
      <protection/>
    </xf>
    <xf numFmtId="4" fontId="56" fillId="0" borderId="10" xfId="60" applyNumberFormat="1" applyFont="1" applyFill="1" applyBorder="1" applyAlignment="1">
      <alignment horizontal="right" wrapText="1"/>
      <protection/>
    </xf>
    <xf numFmtId="4" fontId="6" fillId="34" borderId="33" xfId="60" applyNumberFormat="1" applyFont="1" applyFill="1" applyBorder="1" applyAlignment="1">
      <alignment horizontal="right" wrapText="1"/>
      <protection/>
    </xf>
    <xf numFmtId="4" fontId="5" fillId="0" borderId="11" xfId="60" applyNumberFormat="1" applyFont="1" applyFill="1" applyBorder="1" applyAlignment="1">
      <alignment horizontal="right" wrapText="1"/>
      <protection/>
    </xf>
    <xf numFmtId="4" fontId="6" fillId="34" borderId="34" xfId="60" applyNumberFormat="1" applyFont="1" applyFill="1" applyBorder="1">
      <alignment/>
      <protection/>
    </xf>
    <xf numFmtId="0" fontId="6" fillId="38" borderId="11" xfId="60" applyFont="1" applyFill="1" applyBorder="1" applyAlignment="1">
      <alignment horizontal="left"/>
      <protection/>
    </xf>
    <xf numFmtId="4" fontId="5" fillId="38" borderId="10" xfId="60" applyNumberFormat="1" applyFont="1" applyFill="1" applyBorder="1" applyAlignment="1">
      <alignment horizontal="right" wrapText="1"/>
      <protection/>
    </xf>
    <xf numFmtId="4" fontId="6" fillId="38" borderId="33" xfId="60" applyNumberFormat="1" applyFont="1" applyFill="1" applyBorder="1" applyAlignment="1">
      <alignment horizontal="right" wrapText="1"/>
      <protection/>
    </xf>
    <xf numFmtId="4" fontId="5" fillId="38" borderId="11" xfId="60" applyNumberFormat="1" applyFont="1" applyFill="1" applyBorder="1" applyAlignment="1">
      <alignment horizontal="right" wrapText="1"/>
      <protection/>
    </xf>
    <xf numFmtId="4" fontId="6" fillId="35" borderId="34" xfId="60" applyNumberFormat="1" applyFont="1" applyFill="1" applyBorder="1">
      <alignment/>
      <protection/>
    </xf>
    <xf numFmtId="0" fontId="6" fillId="0" borderId="0" xfId="0" applyFont="1" applyAlignment="1">
      <alignment/>
    </xf>
    <xf numFmtId="43" fontId="54" fillId="0" borderId="0" xfId="0" applyNumberFormat="1" applyFont="1" applyFill="1" applyBorder="1" applyAlignment="1">
      <alignment/>
    </xf>
    <xf numFmtId="187" fontId="6" fillId="0" borderId="0" xfId="41" applyNumberFormat="1" applyFont="1" applyFill="1" applyBorder="1" applyAlignment="1">
      <alignment horizontal="right" wrapText="1"/>
      <protection/>
    </xf>
    <xf numFmtId="0" fontId="6" fillId="0" borderId="10" xfId="0" applyFont="1" applyBorder="1" applyAlignment="1">
      <alignment horizontal="center"/>
    </xf>
    <xf numFmtId="0" fontId="6" fillId="0" borderId="17" xfId="0" applyFont="1" applyBorder="1" applyAlignment="1">
      <alignment horizontal="center"/>
    </xf>
    <xf numFmtId="187" fontId="6" fillId="33" borderId="17" xfId="0" applyNumberFormat="1" applyFont="1" applyFill="1" applyBorder="1" applyAlignment="1">
      <alignment/>
    </xf>
    <xf numFmtId="187" fontId="6" fillId="33" borderId="17" xfId="41" applyNumberFormat="1" applyFont="1" applyFill="1" applyBorder="1" applyAlignment="1">
      <alignment horizontal="right" wrapText="1"/>
      <protection/>
    </xf>
    <xf numFmtId="0" fontId="6" fillId="0" borderId="0" xfId="0" applyFont="1" applyAlignment="1">
      <alignment vertical="center"/>
    </xf>
    <xf numFmtId="187" fontId="5" fillId="0" borderId="0" xfId="0" applyNumberFormat="1" applyFont="1" applyAlignment="1">
      <alignment vertical="center"/>
    </xf>
    <xf numFmtId="187" fontId="12" fillId="34" borderId="0" xfId="0" applyNumberFormat="1" applyFont="1" applyFill="1" applyAlignment="1">
      <alignment vertical="center"/>
    </xf>
    <xf numFmtId="0" fontId="5" fillId="0" borderId="10" xfId="0" applyFont="1" applyBorder="1" applyAlignment="1">
      <alignment horizontal="center"/>
    </xf>
    <xf numFmtId="187" fontId="5" fillId="0" borderId="10" xfId="41" applyNumberFormat="1" applyFont="1" applyFill="1" applyBorder="1" applyAlignment="1">
      <alignment horizontal="right" wrapText="1"/>
      <protection/>
    </xf>
    <xf numFmtId="187" fontId="6" fillId="34" borderId="10" xfId="41" applyNumberFormat="1" applyFont="1" applyFill="1" applyBorder="1" applyAlignment="1">
      <alignment horizontal="right" wrapText="1"/>
      <protection/>
    </xf>
    <xf numFmtId="187" fontId="5" fillId="0" borderId="10" xfId="41" applyNumberFormat="1" applyFont="1" applyBorder="1" applyAlignment="1">
      <alignment horizontal="center"/>
      <protection/>
    </xf>
    <xf numFmtId="0" fontId="5" fillId="0" borderId="0" xfId="0" applyFont="1" applyAlignment="1">
      <alignment vertical="center"/>
    </xf>
    <xf numFmtId="187" fontId="6" fillId="34" borderId="0" xfId="0" applyNumberFormat="1" applyFont="1" applyFill="1" applyAlignment="1">
      <alignment vertical="center"/>
    </xf>
    <xf numFmtId="187" fontId="14" fillId="34" borderId="0" xfId="0" applyNumberFormat="1" applyFont="1" applyFill="1" applyAlignment="1">
      <alignment vertical="center"/>
    </xf>
    <xf numFmtId="187" fontId="5" fillId="0" borderId="10" xfId="41" applyNumberFormat="1" applyFont="1" applyFill="1" applyBorder="1" applyAlignment="1">
      <alignment horizontal="right"/>
      <protection/>
    </xf>
    <xf numFmtId="187" fontId="12" fillId="0" borderId="0" xfId="0" applyNumberFormat="1" applyFont="1" applyAlignment="1">
      <alignment vertical="center"/>
    </xf>
    <xf numFmtId="0" fontId="55" fillId="0" borderId="10" xfId="0" applyFont="1" applyBorder="1" applyAlignment="1">
      <alignment/>
    </xf>
    <xf numFmtId="187" fontId="5" fillId="0" borderId="10" xfId="41" applyNumberFormat="1" applyFont="1" applyBorder="1">
      <alignment/>
      <protection/>
    </xf>
    <xf numFmtId="0" fontId="54" fillId="0" borderId="10" xfId="0" applyFont="1" applyBorder="1" applyAlignment="1">
      <alignment/>
    </xf>
    <xf numFmtId="187" fontId="5" fillId="0" borderId="10" xfId="0" applyNumberFormat="1" applyFont="1" applyBorder="1" applyAlignment="1">
      <alignment/>
    </xf>
    <xf numFmtId="43" fontId="5" fillId="0" borderId="10" xfId="0" applyNumberFormat="1" applyFont="1" applyBorder="1" applyAlignment="1">
      <alignment/>
    </xf>
    <xf numFmtId="187" fontId="15" fillId="0" borderId="0" xfId="0" applyNumberFormat="1" applyFont="1" applyAlignment="1">
      <alignment vertical="center"/>
    </xf>
    <xf numFmtId="0" fontId="9" fillId="0" borderId="35" xfId="0" applyFont="1" applyFill="1" applyBorder="1" applyAlignment="1">
      <alignment horizontal="left"/>
    </xf>
    <xf numFmtId="187" fontId="8" fillId="34" borderId="36" xfId="35" applyNumberFormat="1" applyFont="1" applyFill="1" applyBorder="1" applyAlignment="1">
      <alignment/>
    </xf>
    <xf numFmtId="187" fontId="9" fillId="0" borderId="35" xfId="35" applyFont="1" applyFill="1" applyBorder="1" applyAlignment="1">
      <alignment horizontal="center"/>
    </xf>
    <xf numFmtId="0" fontId="8" fillId="0" borderId="36" xfId="0" applyFont="1" applyFill="1" applyBorder="1" applyAlignment="1">
      <alignment horizontal="center"/>
    </xf>
    <xf numFmtId="187" fontId="8" fillId="33" borderId="17" xfId="35" applyNumberFormat="1" applyFont="1" applyFill="1" applyBorder="1" applyAlignment="1">
      <alignment vertical="center"/>
    </xf>
    <xf numFmtId="187" fontId="8" fillId="0" borderId="37" xfId="35" applyNumberFormat="1" applyFont="1" applyFill="1" applyBorder="1" applyAlignment="1">
      <alignment horizontal="center" vertical="center" wrapText="1"/>
    </xf>
    <xf numFmtId="0" fontId="8" fillId="0" borderId="38" xfId="0" applyFont="1" applyFill="1" applyBorder="1" applyAlignment="1">
      <alignment horizontal="center" vertical="center"/>
    </xf>
    <xf numFmtId="188" fontId="9" fillId="33" borderId="38" xfId="35" applyNumberFormat="1" applyFont="1" applyFill="1" applyBorder="1" applyAlignment="1">
      <alignment horizontal="center"/>
    </xf>
    <xf numFmtId="0" fontId="8" fillId="33" borderId="17" xfId="0" applyFont="1" applyFill="1" applyBorder="1" applyAlignment="1">
      <alignment horizontal="center" vertical="center"/>
    </xf>
    <xf numFmtId="187" fontId="8" fillId="33" borderId="39" xfId="35" applyNumberFormat="1" applyFont="1" applyFill="1" applyBorder="1" applyAlignment="1">
      <alignment vertical="center"/>
    </xf>
    <xf numFmtId="0" fontId="8" fillId="0" borderId="40" xfId="0" applyFont="1" applyFill="1" applyBorder="1" applyAlignment="1">
      <alignment horizontal="center" vertical="center"/>
    </xf>
    <xf numFmtId="187" fontId="9" fillId="0" borderId="35" xfId="35" applyNumberFormat="1" applyFont="1" applyFill="1" applyBorder="1" applyAlignment="1">
      <alignment/>
    </xf>
    <xf numFmtId="187" fontId="9" fillId="0" borderId="36" xfId="35" applyNumberFormat="1" applyFont="1" applyFill="1" applyBorder="1" applyAlignment="1">
      <alignment/>
    </xf>
    <xf numFmtId="187" fontId="9" fillId="0" borderId="35" xfId="37" applyFont="1" applyFill="1" applyBorder="1" applyAlignment="1">
      <alignment horizontal="center"/>
    </xf>
    <xf numFmtId="189" fontId="8" fillId="0" borderId="41" xfId="35" applyNumberFormat="1" applyFont="1" applyFill="1" applyBorder="1" applyAlignment="1">
      <alignment/>
    </xf>
    <xf numFmtId="189" fontId="8" fillId="34" borderId="41" xfId="35" applyNumberFormat="1" applyFont="1" applyFill="1" applyBorder="1" applyAlignment="1">
      <alignment/>
    </xf>
    <xf numFmtId="40" fontId="8" fillId="34" borderId="36" xfId="35" applyNumberFormat="1" applyFont="1" applyFill="1" applyBorder="1" applyAlignment="1">
      <alignment/>
    </xf>
    <xf numFmtId="40" fontId="8" fillId="34" borderId="41" xfId="35" applyNumberFormat="1" applyFont="1" applyFill="1" applyBorder="1" applyAlignment="1">
      <alignment/>
    </xf>
    <xf numFmtId="0" fontId="54" fillId="0" borderId="0" xfId="0" applyFont="1" applyFill="1" applyAlignment="1">
      <alignment/>
    </xf>
    <xf numFmtId="0" fontId="54" fillId="0" borderId="35" xfId="0" applyFont="1" applyFill="1" applyBorder="1" applyAlignment="1">
      <alignment horizontal="left"/>
    </xf>
    <xf numFmtId="0" fontId="54" fillId="0" borderId="0" xfId="0" applyFont="1" applyAlignment="1">
      <alignment/>
    </xf>
    <xf numFmtId="0" fontId="54" fillId="0" borderId="35" xfId="0" applyFont="1" applyFill="1" applyBorder="1" applyAlignment="1">
      <alignment horizontal="left" vertical="top" wrapText="1"/>
    </xf>
    <xf numFmtId="0" fontId="55" fillId="0" borderId="0" xfId="0" applyFont="1" applyFill="1" applyBorder="1" applyAlignment="1">
      <alignment vertical="center"/>
    </xf>
    <xf numFmtId="0" fontId="55" fillId="0" borderId="15" xfId="0" applyFont="1" applyFill="1" applyBorder="1" applyAlignment="1">
      <alignment horizontal="right" vertical="center"/>
    </xf>
    <xf numFmtId="0" fontId="54" fillId="0" borderId="0" xfId="0" applyFont="1" applyFill="1" applyBorder="1" applyAlignment="1">
      <alignment horizontal="right" vertical="center"/>
    </xf>
    <xf numFmtId="187" fontId="55" fillId="0" borderId="42" xfId="35" applyNumberFormat="1" applyFont="1" applyFill="1" applyBorder="1" applyAlignment="1">
      <alignment horizontal="center" vertical="center" wrapText="1"/>
    </xf>
    <xf numFmtId="187" fontId="55" fillId="0" borderId="43" xfId="35" applyNumberFormat="1" applyFont="1" applyFill="1" applyBorder="1" applyAlignment="1">
      <alignment horizontal="center" vertical="center" wrapText="1"/>
    </xf>
    <xf numFmtId="188" fontId="55" fillId="0" borderId="42" xfId="35" applyNumberFormat="1" applyFont="1" applyFill="1" applyBorder="1" applyAlignment="1">
      <alignment horizontal="center" vertical="center" wrapText="1"/>
    </xf>
    <xf numFmtId="0" fontId="55" fillId="0" borderId="43" xfId="0" applyFont="1" applyFill="1" applyBorder="1" applyAlignment="1">
      <alignment horizontal="center" vertical="center" wrapText="1"/>
    </xf>
    <xf numFmtId="187" fontId="55" fillId="0" borderId="44" xfId="35" applyNumberFormat="1" applyFont="1" applyFill="1" applyBorder="1" applyAlignment="1">
      <alignment horizontal="center" vertical="center" wrapText="1"/>
    </xf>
    <xf numFmtId="187" fontId="55" fillId="0" borderId="37" xfId="35" applyNumberFormat="1" applyFont="1" applyFill="1" applyBorder="1" applyAlignment="1">
      <alignment horizontal="center" vertical="center" wrapText="1"/>
    </xf>
    <xf numFmtId="187" fontId="55" fillId="0" borderId="45" xfId="35" applyNumberFormat="1" applyFont="1" applyFill="1" applyBorder="1" applyAlignment="1">
      <alignment horizontal="center" vertical="center" wrapText="1"/>
    </xf>
    <xf numFmtId="0" fontId="55" fillId="0" borderId="38" xfId="0" applyFont="1" applyFill="1" applyBorder="1" applyAlignment="1">
      <alignment horizontal="center" vertical="center"/>
    </xf>
    <xf numFmtId="187" fontId="55" fillId="33" borderId="17" xfId="35" applyNumberFormat="1" applyFont="1" applyFill="1" applyBorder="1" applyAlignment="1">
      <alignment vertical="center"/>
    </xf>
    <xf numFmtId="188" fontId="54" fillId="33" borderId="38" xfId="35" applyNumberFormat="1" applyFont="1" applyFill="1" applyBorder="1" applyAlignment="1">
      <alignment horizontal="center"/>
    </xf>
    <xf numFmtId="0" fontId="55" fillId="33" borderId="17" xfId="0" applyFont="1" applyFill="1" applyBorder="1" applyAlignment="1">
      <alignment horizontal="center" vertical="center"/>
    </xf>
    <xf numFmtId="187" fontId="55" fillId="33" borderId="39" xfId="35" applyNumberFormat="1" applyFont="1" applyFill="1" applyBorder="1" applyAlignment="1">
      <alignment vertical="center"/>
    </xf>
    <xf numFmtId="0" fontId="55" fillId="0" borderId="40" xfId="0" applyFont="1" applyFill="1" applyBorder="1" applyAlignment="1">
      <alignment horizontal="center" vertical="center"/>
    </xf>
    <xf numFmtId="190" fontId="55" fillId="33" borderId="17" xfId="35" applyNumberFormat="1" applyFont="1" applyFill="1" applyBorder="1" applyAlignment="1">
      <alignment vertical="center"/>
    </xf>
    <xf numFmtId="190" fontId="55" fillId="33" borderId="17" xfId="0" applyNumberFormat="1" applyFont="1" applyFill="1" applyBorder="1" applyAlignment="1">
      <alignment horizontal="center" vertical="center"/>
    </xf>
    <xf numFmtId="190" fontId="55" fillId="33" borderId="39" xfId="35" applyNumberFormat="1" applyFont="1" applyFill="1" applyBorder="1" applyAlignment="1">
      <alignment vertical="center"/>
    </xf>
    <xf numFmtId="187" fontId="54" fillId="0" borderId="35" xfId="35" applyNumberFormat="1" applyFont="1" applyFill="1" applyBorder="1" applyAlignment="1">
      <alignment/>
    </xf>
    <xf numFmtId="187" fontId="54" fillId="0" borderId="36" xfId="35" applyNumberFormat="1" applyFont="1" applyFill="1" applyBorder="1" applyAlignment="1">
      <alignment/>
    </xf>
    <xf numFmtId="187" fontId="55" fillId="34" borderId="36" xfId="35" applyNumberFormat="1" applyFont="1" applyFill="1" applyBorder="1" applyAlignment="1">
      <alignment/>
    </xf>
    <xf numFmtId="0" fontId="55" fillId="0" borderId="36" xfId="0" applyFont="1" applyFill="1" applyBorder="1" applyAlignment="1">
      <alignment horizontal="center"/>
    </xf>
    <xf numFmtId="187" fontId="54" fillId="0" borderId="35" xfId="35" applyFont="1" applyFill="1" applyBorder="1" applyAlignment="1">
      <alignment horizontal="center"/>
    </xf>
    <xf numFmtId="40" fontId="55" fillId="34" borderId="36" xfId="35" applyNumberFormat="1" applyFont="1" applyFill="1" applyBorder="1" applyAlignment="1">
      <alignment/>
    </xf>
    <xf numFmtId="40" fontId="55" fillId="34" borderId="41" xfId="35" applyNumberFormat="1" applyFont="1" applyFill="1" applyBorder="1" applyAlignment="1">
      <alignment/>
    </xf>
    <xf numFmtId="187" fontId="54" fillId="0" borderId="35" xfId="35" applyNumberFormat="1" applyFont="1" applyFill="1" applyBorder="1" applyAlignment="1">
      <alignment vertical="top"/>
    </xf>
    <xf numFmtId="187" fontId="54" fillId="0" borderId="36" xfId="35" applyNumberFormat="1" applyFont="1" applyFill="1" applyBorder="1" applyAlignment="1">
      <alignment vertical="top"/>
    </xf>
    <xf numFmtId="187" fontId="55" fillId="34" borderId="36" xfId="35" applyNumberFormat="1" applyFont="1" applyFill="1" applyBorder="1" applyAlignment="1">
      <alignment vertical="top"/>
    </xf>
    <xf numFmtId="0" fontId="55" fillId="0" borderId="36" xfId="0" applyFont="1" applyFill="1" applyBorder="1" applyAlignment="1">
      <alignment horizontal="center" vertical="top"/>
    </xf>
    <xf numFmtId="187" fontId="54" fillId="0" borderId="35" xfId="35" applyFont="1" applyFill="1" applyBorder="1" applyAlignment="1">
      <alignment horizontal="center" vertical="top"/>
    </xf>
    <xf numFmtId="40" fontId="55" fillId="34" borderId="36" xfId="35" applyNumberFormat="1" applyFont="1" applyFill="1" applyBorder="1" applyAlignment="1">
      <alignment vertical="top"/>
    </xf>
    <xf numFmtId="40" fontId="55" fillId="34" borderId="41" xfId="35" applyNumberFormat="1" applyFont="1" applyFill="1" applyBorder="1" applyAlignment="1">
      <alignment vertical="top"/>
    </xf>
    <xf numFmtId="0" fontId="54" fillId="0" borderId="46" xfId="0" applyFont="1" applyFill="1" applyBorder="1" applyAlignment="1">
      <alignment horizontal="left"/>
    </xf>
    <xf numFmtId="0" fontId="54" fillId="0" borderId="47" xfId="61" applyFont="1" applyBorder="1" applyAlignment="1">
      <alignment vertical="top"/>
      <protection/>
    </xf>
    <xf numFmtId="187" fontId="8" fillId="0" borderId="48" xfId="35" applyNumberFormat="1" applyFont="1" applyFill="1" applyBorder="1" applyAlignment="1">
      <alignment horizontal="center" vertical="center" wrapText="1"/>
    </xf>
    <xf numFmtId="188" fontId="8" fillId="0" borderId="48" xfId="35" applyNumberFormat="1" applyFont="1" applyFill="1" applyBorder="1" applyAlignment="1">
      <alignment horizontal="center" vertical="center" wrapText="1"/>
    </xf>
    <xf numFmtId="190" fontId="8" fillId="33" borderId="10" xfId="35" applyNumberFormat="1" applyFont="1" applyFill="1" applyBorder="1" applyAlignment="1">
      <alignment vertical="center"/>
    </xf>
    <xf numFmtId="190" fontId="8" fillId="33" borderId="10" xfId="0" applyNumberFormat="1" applyFont="1" applyFill="1" applyBorder="1" applyAlignment="1">
      <alignment horizontal="center" vertical="center"/>
    </xf>
    <xf numFmtId="190" fontId="8" fillId="33" borderId="49" xfId="35" applyNumberFormat="1" applyFont="1" applyFill="1" applyBorder="1" applyAlignment="1">
      <alignment vertical="center"/>
    </xf>
    <xf numFmtId="40" fontId="8" fillId="34" borderId="36" xfId="0" applyNumberFormat="1" applyFont="1" applyFill="1" applyBorder="1" applyAlignment="1">
      <alignment horizontal="center"/>
    </xf>
    <xf numFmtId="187" fontId="9" fillId="0" borderId="46" xfId="35" applyNumberFormat="1" applyFont="1" applyFill="1" applyBorder="1" applyAlignment="1">
      <alignment/>
    </xf>
    <xf numFmtId="187" fontId="8" fillId="34" borderId="14" xfId="35" applyNumberFormat="1" applyFont="1" applyFill="1" applyBorder="1" applyAlignment="1">
      <alignment/>
    </xf>
    <xf numFmtId="187" fontId="9" fillId="0" borderId="46" xfId="35" applyFont="1" applyFill="1" applyBorder="1" applyAlignment="1">
      <alignment horizontal="center"/>
    </xf>
    <xf numFmtId="0" fontId="9" fillId="0" borderId="50" xfId="0" applyFont="1" applyFill="1" applyBorder="1" applyAlignment="1">
      <alignment horizontal="left"/>
    </xf>
    <xf numFmtId="187" fontId="9" fillId="0" borderId="50" xfId="35" applyNumberFormat="1" applyFont="1" applyFill="1" applyBorder="1" applyAlignment="1">
      <alignment/>
    </xf>
    <xf numFmtId="187" fontId="8" fillId="34" borderId="26" xfId="35" applyNumberFormat="1" applyFont="1" applyFill="1" applyBorder="1" applyAlignment="1">
      <alignment/>
    </xf>
    <xf numFmtId="187" fontId="9" fillId="0" borderId="50" xfId="37" applyFont="1" applyFill="1" applyBorder="1" applyAlignment="1">
      <alignment horizontal="center"/>
    </xf>
    <xf numFmtId="0" fontId="8" fillId="0" borderId="26" xfId="0" applyFont="1" applyFill="1" applyBorder="1" applyAlignment="1">
      <alignment horizontal="center"/>
    </xf>
    <xf numFmtId="187" fontId="9" fillId="0" borderId="50" xfId="35" applyFont="1" applyFill="1" applyBorder="1" applyAlignment="1">
      <alignment horizontal="center"/>
    </xf>
    <xf numFmtId="40" fontId="8" fillId="34" borderId="26" xfId="35" applyNumberFormat="1" applyFont="1" applyFill="1" applyBorder="1" applyAlignment="1">
      <alignment/>
    </xf>
    <xf numFmtId="40" fontId="8" fillId="34" borderId="26" xfId="0" applyNumberFormat="1" applyFont="1" applyFill="1" applyBorder="1" applyAlignment="1">
      <alignment horizontal="center"/>
    </xf>
    <xf numFmtId="189" fontId="8" fillId="0" borderId="41" xfId="35" applyNumberFormat="1" applyFont="1" applyFill="1" applyBorder="1" applyAlignment="1">
      <alignment horizontal="right"/>
    </xf>
    <xf numFmtId="40" fontId="8" fillId="34" borderId="41" xfId="35" applyNumberFormat="1" applyFont="1" applyFill="1" applyBorder="1" applyAlignment="1">
      <alignment horizontal="right"/>
    </xf>
    <xf numFmtId="40" fontId="8" fillId="34" borderId="51" xfId="35" applyNumberFormat="1" applyFont="1" applyFill="1" applyBorder="1" applyAlignment="1">
      <alignment horizontal="right"/>
    </xf>
    <xf numFmtId="189" fontId="8" fillId="0" borderId="52" xfId="35" applyNumberFormat="1" applyFont="1" applyFill="1" applyBorder="1" applyAlignment="1">
      <alignment horizontal="right"/>
    </xf>
    <xf numFmtId="0" fontId="8" fillId="0" borderId="0" xfId="43" applyFont="1" applyFill="1" applyBorder="1" applyAlignment="1">
      <alignment vertical="center"/>
      <protection/>
    </xf>
    <xf numFmtId="0" fontId="55" fillId="0" borderId="10" xfId="0" applyFont="1" applyBorder="1" applyAlignment="1">
      <alignment horizontal="center"/>
    </xf>
    <xf numFmtId="0" fontId="55" fillId="0" borderId="10" xfId="0" applyFont="1" applyBorder="1" applyAlignment="1">
      <alignment horizontal="center" vertical="top"/>
    </xf>
    <xf numFmtId="0" fontId="9" fillId="0" borderId="10" xfId="43" applyFont="1" applyBorder="1" applyAlignment="1">
      <alignment vertical="top" wrapText="1"/>
      <protection/>
    </xf>
    <xf numFmtId="2" fontId="16" fillId="0" borderId="10" xfId="38" applyNumberFormat="1" applyFont="1" applyFill="1" applyBorder="1" applyAlignment="1">
      <alignment vertical="top" wrapText="1"/>
    </xf>
    <xf numFmtId="0" fontId="54" fillId="0" borderId="0" xfId="0" applyFont="1" applyBorder="1" applyAlignment="1">
      <alignment/>
    </xf>
    <xf numFmtId="187" fontId="8" fillId="33" borderId="53" xfId="35" applyNumberFormat="1" applyFont="1" applyFill="1" applyBorder="1" applyAlignment="1">
      <alignment vertical="center"/>
    </xf>
    <xf numFmtId="188" fontId="9" fillId="33" borderId="40" xfId="35" applyNumberFormat="1" applyFont="1" applyFill="1" applyBorder="1" applyAlignment="1">
      <alignment horizontal="center"/>
    </xf>
    <xf numFmtId="0" fontId="8" fillId="33" borderId="54" xfId="0" applyFont="1" applyFill="1" applyBorder="1" applyAlignment="1">
      <alignment horizontal="center" vertical="center"/>
    </xf>
    <xf numFmtId="187" fontId="8" fillId="33" borderId="55" xfId="35" applyNumberFormat="1" applyFont="1" applyFill="1" applyBorder="1" applyAlignment="1">
      <alignment vertical="center"/>
    </xf>
    <xf numFmtId="193" fontId="8" fillId="33" borderId="54" xfId="0" applyNumberFormat="1" applyFont="1" applyFill="1" applyBorder="1" applyAlignment="1">
      <alignment horizontal="center" vertical="center"/>
    </xf>
    <xf numFmtId="193" fontId="8" fillId="33" borderId="55" xfId="35" applyNumberFormat="1" applyFont="1" applyFill="1" applyBorder="1" applyAlignment="1">
      <alignment vertical="center"/>
    </xf>
    <xf numFmtId="187" fontId="9" fillId="0" borderId="35" xfId="37" applyNumberFormat="1" applyFont="1" applyFill="1" applyBorder="1" applyAlignment="1">
      <alignment/>
    </xf>
    <xf numFmtId="187" fontId="9" fillId="0" borderId="36" xfId="37" applyNumberFormat="1" applyFont="1" applyFill="1" applyBorder="1" applyAlignment="1">
      <alignment/>
    </xf>
    <xf numFmtId="187" fontId="9" fillId="0" borderId="50" xfId="37" applyNumberFormat="1" applyFont="1" applyFill="1" applyBorder="1" applyAlignment="1">
      <alignment/>
    </xf>
    <xf numFmtId="187" fontId="9" fillId="0" borderId="26" xfId="37" applyNumberFormat="1" applyFont="1" applyFill="1" applyBorder="1" applyAlignment="1">
      <alignment/>
    </xf>
    <xf numFmtId="187" fontId="9" fillId="0" borderId="26" xfId="35" applyNumberFormat="1" applyFont="1" applyFill="1" applyBorder="1" applyAlignment="1">
      <alignment/>
    </xf>
    <xf numFmtId="0" fontId="5" fillId="0" borderId="10" xfId="60" applyFont="1" applyFill="1" applyBorder="1" applyAlignment="1">
      <alignment horizontal="left" wrapText="1"/>
      <protection/>
    </xf>
    <xf numFmtId="0" fontId="5" fillId="0" borderId="10" xfId="60" applyFont="1" applyFill="1" applyBorder="1" applyAlignment="1">
      <alignment horizontal="right" wrapText="1"/>
      <protection/>
    </xf>
    <xf numFmtId="0" fontId="5" fillId="0" borderId="10" xfId="60" applyFont="1" applyFill="1" applyBorder="1" applyAlignment="1">
      <alignment horizontal="left" vertical="top" wrapText="1"/>
      <protection/>
    </xf>
    <xf numFmtId="0" fontId="5" fillId="0" borderId="10" xfId="60" applyFont="1" applyFill="1" applyBorder="1" applyAlignment="1">
      <alignment horizontal="right" vertical="top" wrapText="1"/>
      <protection/>
    </xf>
    <xf numFmtId="4" fontId="5" fillId="0" borderId="10" xfId="60" applyNumberFormat="1" applyFont="1" applyFill="1" applyBorder="1" applyAlignment="1">
      <alignment horizontal="right" vertical="top" wrapText="1"/>
      <protection/>
    </xf>
    <xf numFmtId="4" fontId="5" fillId="0" borderId="56" xfId="0" applyNumberFormat="1" applyFont="1" applyFill="1" applyBorder="1" applyAlignment="1">
      <alignment horizontal="right" wrapText="1"/>
    </xf>
    <xf numFmtId="0" fontId="5" fillId="0" borderId="0" xfId="60" applyFont="1" applyBorder="1">
      <alignment/>
      <protection/>
    </xf>
    <xf numFmtId="0" fontId="6" fillId="0" borderId="0" xfId="60" applyFont="1" applyBorder="1">
      <alignment/>
      <protection/>
    </xf>
    <xf numFmtId="0" fontId="8" fillId="0" borderId="0" xfId="63" applyFont="1" applyBorder="1" applyAlignment="1">
      <alignment horizontal="right"/>
      <protection/>
    </xf>
    <xf numFmtId="0" fontId="6" fillId="0" borderId="0" xfId="60" applyFont="1">
      <alignment/>
      <protection/>
    </xf>
    <xf numFmtId="0" fontId="8" fillId="0" borderId="0" xfId="63" applyFont="1" applyAlignment="1">
      <alignment horizontal="right"/>
      <protection/>
    </xf>
    <xf numFmtId="0" fontId="6" fillId="0" borderId="10" xfId="60" applyFont="1" applyBorder="1" applyAlignment="1">
      <alignment horizontal="center"/>
      <protection/>
    </xf>
    <xf numFmtId="0" fontId="6" fillId="37" borderId="10" xfId="60" applyFont="1" applyFill="1" applyBorder="1" applyAlignment="1">
      <alignment horizontal="center"/>
      <protection/>
    </xf>
    <xf numFmtId="0" fontId="6" fillId="33" borderId="10" xfId="60" applyFont="1" applyFill="1" applyBorder="1" applyAlignment="1">
      <alignment horizontal="center"/>
      <protection/>
    </xf>
    <xf numFmtId="40" fontId="6" fillId="33" borderId="10" xfId="60" applyNumberFormat="1" applyFont="1" applyFill="1" applyBorder="1" applyAlignment="1">
      <alignment vertical="center"/>
      <protection/>
    </xf>
    <xf numFmtId="40" fontId="8" fillId="33" borderId="10" xfId="60" applyNumberFormat="1" applyFont="1" applyFill="1" applyBorder="1" applyAlignment="1">
      <alignment vertical="center"/>
      <protection/>
    </xf>
    <xf numFmtId="0" fontId="6" fillId="35" borderId="10" xfId="60" applyFont="1" applyFill="1" applyBorder="1" applyAlignment="1">
      <alignment horizontal="left"/>
      <protection/>
    </xf>
    <xf numFmtId="0" fontId="5" fillId="35" borderId="10" xfId="60" applyFont="1" applyFill="1" applyBorder="1">
      <alignment/>
      <protection/>
    </xf>
    <xf numFmtId="0" fontId="6" fillId="35" borderId="10" xfId="60" applyFont="1" applyFill="1" applyBorder="1" applyAlignment="1">
      <alignment horizontal="center"/>
      <protection/>
    </xf>
    <xf numFmtId="4" fontId="6" fillId="34" borderId="10" xfId="60" applyNumberFormat="1" applyFont="1" applyFill="1" applyBorder="1" applyAlignment="1">
      <alignment horizontal="right" wrapText="1"/>
      <protection/>
    </xf>
    <xf numFmtId="4" fontId="8" fillId="34" borderId="10" xfId="60" applyNumberFormat="1" applyFont="1" applyFill="1" applyBorder="1" applyAlignment="1">
      <alignment horizontal="right" wrapText="1"/>
      <protection/>
    </xf>
    <xf numFmtId="40" fontId="6" fillId="34" borderId="10" xfId="60" applyNumberFormat="1" applyFont="1" applyFill="1" applyBorder="1" applyAlignment="1">
      <alignment vertical="center"/>
      <protection/>
    </xf>
    <xf numFmtId="40" fontId="8" fillId="34" borderId="10" xfId="60" applyNumberFormat="1" applyFont="1" applyFill="1" applyBorder="1" applyAlignment="1">
      <alignment vertical="center"/>
      <protection/>
    </xf>
    <xf numFmtId="4" fontId="6" fillId="34" borderId="10" xfId="60" applyNumberFormat="1" applyFont="1" applyFill="1" applyBorder="1" applyAlignment="1">
      <alignment horizontal="right" vertical="top" wrapText="1"/>
      <protection/>
    </xf>
    <xf numFmtId="0" fontId="6" fillId="38" borderId="10" xfId="60" applyFont="1" applyFill="1" applyBorder="1" applyAlignment="1">
      <alignment horizontal="left"/>
      <protection/>
    </xf>
    <xf numFmtId="4" fontId="6" fillId="38" borderId="10" xfId="60" applyNumberFormat="1" applyFont="1" applyFill="1" applyBorder="1" applyAlignment="1">
      <alignment horizontal="right" wrapText="1"/>
      <protection/>
    </xf>
    <xf numFmtId="43" fontId="8" fillId="0" borderId="18" xfId="33" applyFont="1" applyBorder="1" applyAlignment="1">
      <alignment horizontal="right"/>
    </xf>
    <xf numFmtId="43" fontId="8" fillId="0" borderId="0" xfId="63" applyNumberFormat="1" applyFont="1" applyBorder="1" applyAlignment="1">
      <alignment horizontal="right"/>
      <protection/>
    </xf>
    <xf numFmtId="0" fontId="8" fillId="0" borderId="0" xfId="62" applyFont="1" applyFill="1" applyBorder="1" applyAlignment="1">
      <alignment horizontal="left" vertical="center"/>
      <protection/>
    </xf>
    <xf numFmtId="0" fontId="10" fillId="0" borderId="0" xfId="62" applyFont="1" applyFill="1" applyBorder="1" applyAlignment="1">
      <alignment vertical="center"/>
      <protection/>
    </xf>
    <xf numFmtId="0" fontId="9" fillId="0" borderId="0" xfId="62" applyFont="1">
      <alignment/>
      <protection/>
    </xf>
    <xf numFmtId="0" fontId="5" fillId="0" borderId="0" xfId="62" applyFont="1" applyBorder="1" applyAlignment="1">
      <alignment/>
      <protection/>
    </xf>
    <xf numFmtId="0" fontId="6" fillId="0" borderId="0" xfId="62" applyFont="1" applyBorder="1" applyAlignment="1">
      <alignment/>
      <protection/>
    </xf>
    <xf numFmtId="0" fontId="8" fillId="0" borderId="0" xfId="62" applyFont="1" applyAlignment="1">
      <alignment horizontal="right"/>
      <protection/>
    </xf>
    <xf numFmtId="0" fontId="8" fillId="0" borderId="10" xfId="62" applyFont="1" applyBorder="1" applyAlignment="1">
      <alignment horizontal="center" vertical="center" wrapText="1"/>
      <protection/>
    </xf>
    <xf numFmtId="0" fontId="8" fillId="0" borderId="49" xfId="62" applyFont="1" applyBorder="1" applyAlignment="1">
      <alignment horizontal="center" vertical="center" wrapText="1"/>
      <protection/>
    </xf>
    <xf numFmtId="0" fontId="8" fillId="0" borderId="57" xfId="62" applyFont="1" applyBorder="1" applyAlignment="1">
      <alignment horizontal="center" vertical="center" wrapText="1"/>
      <protection/>
    </xf>
    <xf numFmtId="0" fontId="8" fillId="0" borderId="57" xfId="62" applyFont="1" applyBorder="1" applyAlignment="1">
      <alignment horizontal="center" vertical="top" wrapText="1"/>
      <protection/>
    </xf>
    <xf numFmtId="0" fontId="8" fillId="0" borderId="10" xfId="62" applyFont="1" applyBorder="1" applyAlignment="1">
      <alignment horizontal="center" vertical="top" wrapText="1"/>
      <protection/>
    </xf>
    <xf numFmtId="187" fontId="8" fillId="0" borderId="49" xfId="35" applyNumberFormat="1" applyFont="1" applyFill="1" applyBorder="1" applyAlignment="1">
      <alignment horizontal="center" vertical="top" wrapText="1"/>
    </xf>
    <xf numFmtId="0" fontId="8" fillId="0" borderId="17" xfId="62" applyFont="1" applyBorder="1" applyAlignment="1">
      <alignment horizontal="center"/>
      <protection/>
    </xf>
    <xf numFmtId="187" fontId="8" fillId="33" borderId="58" xfId="62" applyNumberFormat="1" applyFont="1" applyFill="1" applyBorder="1" applyAlignment="1">
      <alignment/>
      <protection/>
    </xf>
    <xf numFmtId="187" fontId="8" fillId="33" borderId="39" xfId="62" applyNumberFormat="1" applyFont="1" applyFill="1" applyBorder="1" applyAlignment="1">
      <alignment/>
      <protection/>
    </xf>
    <xf numFmtId="40" fontId="8" fillId="33" borderId="58" xfId="45" applyNumberFormat="1" applyFont="1" applyFill="1" applyBorder="1" applyAlignment="1">
      <alignment/>
    </xf>
    <xf numFmtId="40" fontId="8" fillId="33" borderId="38" xfId="45" applyNumberFormat="1" applyFont="1" applyFill="1" applyBorder="1" applyAlignment="1">
      <alignment/>
    </xf>
    <xf numFmtId="40" fontId="8" fillId="33" borderId="39" xfId="45" applyNumberFormat="1" applyFont="1" applyFill="1" applyBorder="1" applyAlignment="1">
      <alignment/>
    </xf>
    <xf numFmtId="0" fontId="9" fillId="0" borderId="10" xfId="62" applyFont="1" applyBorder="1" applyAlignment="1">
      <alignment horizontal="left"/>
      <protection/>
    </xf>
    <xf numFmtId="187" fontId="9" fillId="0" borderId="10" xfId="62" applyNumberFormat="1" applyFont="1" applyBorder="1" applyAlignment="1">
      <alignment/>
      <protection/>
    </xf>
    <xf numFmtId="187" fontId="8" fillId="34" borderId="49" xfId="62" applyNumberFormat="1" applyFont="1" applyFill="1" applyBorder="1" applyAlignment="1">
      <alignment/>
      <protection/>
    </xf>
    <xf numFmtId="187" fontId="9" fillId="0" borderId="57" xfId="35" applyNumberFormat="1" applyFont="1" applyBorder="1" applyAlignment="1">
      <alignment/>
    </xf>
    <xf numFmtId="187" fontId="9" fillId="0" borderId="10" xfId="62" applyNumberFormat="1" applyFont="1" applyFill="1" applyBorder="1" applyAlignment="1">
      <alignment/>
      <protection/>
    </xf>
    <xf numFmtId="40" fontId="8" fillId="34" borderId="49" xfId="45" applyNumberFormat="1" applyFont="1" applyFill="1" applyBorder="1" applyAlignment="1">
      <alignment/>
    </xf>
    <xf numFmtId="40" fontId="8" fillId="34" borderId="59" xfId="45" applyNumberFormat="1" applyFont="1" applyFill="1" applyBorder="1" applyAlignment="1">
      <alignment/>
    </xf>
    <xf numFmtId="187" fontId="9" fillId="0" borderId="10" xfId="37" applyNumberFormat="1" applyFont="1" applyBorder="1" applyAlignment="1">
      <alignment/>
    </xf>
    <xf numFmtId="187" fontId="9" fillId="0" borderId="10" xfId="35" applyNumberFormat="1" applyFont="1" applyBorder="1" applyAlignment="1">
      <alignment/>
    </xf>
    <xf numFmtId="187" fontId="9" fillId="0" borderId="57" xfId="35" applyNumberFormat="1" applyFont="1" applyFill="1" applyBorder="1" applyAlignment="1">
      <alignment/>
    </xf>
    <xf numFmtId="187" fontId="9" fillId="0" borderId="57" xfId="62" applyNumberFormat="1" applyFont="1" applyFill="1" applyBorder="1" applyAlignment="1">
      <alignment/>
      <protection/>
    </xf>
    <xf numFmtId="0" fontId="5" fillId="0" borderId="10" xfId="59" applyFont="1" applyFill="1" applyBorder="1" applyAlignment="1">
      <alignment horizontal="left" vertical="center" wrapText="1"/>
      <protection/>
    </xf>
    <xf numFmtId="43" fontId="10" fillId="0" borderId="0" xfId="33" applyFont="1" applyFill="1" applyBorder="1" applyAlignment="1">
      <alignment vertical="center"/>
    </xf>
    <xf numFmtId="0" fontId="8" fillId="0" borderId="0" xfId="42" applyFont="1" applyFill="1" applyBorder="1" applyAlignment="1">
      <alignment horizontal="left" vertical="center"/>
      <protection/>
    </xf>
    <xf numFmtId="0" fontId="8" fillId="0" borderId="10" xfId="42" applyFont="1" applyFill="1" applyBorder="1" applyAlignment="1">
      <alignment horizontal="left" vertical="top" wrapText="1"/>
      <protection/>
    </xf>
    <xf numFmtId="2" fontId="16" fillId="0" borderId="10" xfId="36" applyNumberFormat="1" applyFont="1" applyFill="1" applyBorder="1" applyAlignment="1">
      <alignment vertical="top" wrapText="1"/>
    </xf>
    <xf numFmtId="2" fontId="16" fillId="0" borderId="10" xfId="36" applyNumberFormat="1" applyFont="1" applyFill="1" applyBorder="1" applyAlignment="1">
      <alignment horizontal="left" vertical="top" wrapText="1"/>
    </xf>
    <xf numFmtId="0" fontId="54" fillId="0" borderId="47" xfId="0" applyFont="1" applyFill="1" applyBorder="1" applyAlignment="1">
      <alignment horizontal="left"/>
    </xf>
    <xf numFmtId="187" fontId="54" fillId="0" borderId="60" xfId="37" applyFont="1" applyFill="1" applyBorder="1" applyAlignment="1">
      <alignment/>
    </xf>
    <xf numFmtId="187" fontId="54" fillId="0" borderId="61" xfId="37" applyFont="1" applyFill="1" applyBorder="1" applyAlignment="1">
      <alignment horizontal="center"/>
    </xf>
    <xf numFmtId="187" fontId="54" fillId="0" borderId="61" xfId="37" applyFont="1" applyFill="1" applyBorder="1" applyAlignment="1">
      <alignment/>
    </xf>
    <xf numFmtId="187" fontId="55" fillId="0" borderId="61" xfId="35" applyFont="1" applyFill="1" applyBorder="1" applyAlignment="1">
      <alignment/>
    </xf>
    <xf numFmtId="187" fontId="54" fillId="0" borderId="60" xfId="35" applyFont="1" applyFill="1" applyBorder="1" applyAlignment="1">
      <alignment/>
    </xf>
    <xf numFmtId="0" fontId="55" fillId="0" borderId="13" xfId="0" applyFont="1" applyFill="1" applyBorder="1" applyAlignment="1">
      <alignment horizontal="center"/>
    </xf>
    <xf numFmtId="187" fontId="55" fillId="0" borderId="62" xfId="35" applyFont="1" applyFill="1" applyBorder="1" applyAlignment="1">
      <alignment vertical="top"/>
    </xf>
    <xf numFmtId="187" fontId="54" fillId="0" borderId="61" xfId="35" applyFont="1" applyFill="1" applyBorder="1" applyAlignment="1">
      <alignment/>
    </xf>
    <xf numFmtId="187" fontId="54" fillId="0" borderId="61" xfId="35" applyFont="1" applyFill="1" applyBorder="1" applyAlignment="1">
      <alignment horizontal="center"/>
    </xf>
    <xf numFmtId="187" fontId="55" fillId="0" borderId="48" xfId="35" applyFont="1" applyFill="1" applyBorder="1" applyAlignment="1">
      <alignment horizontal="center" vertical="center"/>
    </xf>
    <xf numFmtId="187" fontId="55" fillId="0" borderId="16" xfId="35" applyFont="1" applyFill="1" applyBorder="1" applyAlignment="1">
      <alignment horizontal="center" vertical="center"/>
    </xf>
    <xf numFmtId="187" fontId="55" fillId="0" borderId="16" xfId="35" applyNumberFormat="1" applyFont="1" applyFill="1" applyBorder="1" applyAlignment="1">
      <alignment horizontal="center" vertical="center"/>
    </xf>
    <xf numFmtId="188" fontId="55" fillId="0" borderId="48" xfId="35" applyNumberFormat="1" applyFont="1" applyFill="1" applyBorder="1" applyAlignment="1">
      <alignment horizontal="center" vertical="center"/>
    </xf>
    <xf numFmtId="0" fontId="55" fillId="0" borderId="16" xfId="0" applyFont="1" applyFill="1" applyBorder="1" applyAlignment="1">
      <alignment horizontal="center" vertical="center"/>
    </xf>
    <xf numFmtId="187" fontId="55" fillId="0" borderId="12" xfId="35" applyNumberFormat="1" applyFont="1" applyFill="1" applyBorder="1" applyAlignment="1">
      <alignment horizontal="center" vertical="center"/>
    </xf>
    <xf numFmtId="187" fontId="55" fillId="0" borderId="48" xfId="35" applyNumberFormat="1" applyFont="1" applyFill="1" applyBorder="1" applyAlignment="1">
      <alignment horizontal="center" vertical="center"/>
    </xf>
    <xf numFmtId="187" fontId="55" fillId="0" borderId="37" xfId="35" applyNumberFormat="1" applyFont="1" applyFill="1" applyBorder="1" applyAlignment="1">
      <alignment horizontal="center" vertical="center"/>
    </xf>
    <xf numFmtId="0" fontId="54" fillId="0" borderId="10" xfId="0" applyFont="1" applyFill="1" applyBorder="1" applyAlignment="1">
      <alignment horizontal="left"/>
    </xf>
    <xf numFmtId="0" fontId="55" fillId="0" borderId="10" xfId="0" applyFont="1" applyFill="1" applyBorder="1" applyAlignment="1">
      <alignment horizontal="left"/>
    </xf>
    <xf numFmtId="0" fontId="55" fillId="0" borderId="63" xfId="0" applyFont="1" applyFill="1" applyBorder="1" applyAlignment="1">
      <alignment/>
    </xf>
    <xf numFmtId="189" fontId="55" fillId="0" borderId="62" xfId="0" applyNumberFormat="1" applyFont="1" applyFill="1" applyBorder="1" applyAlignment="1">
      <alignment vertical="top"/>
    </xf>
    <xf numFmtId="43" fontId="54" fillId="0" borderId="61" xfId="35" applyNumberFormat="1" applyFont="1" applyFill="1" applyBorder="1" applyAlignment="1">
      <alignment/>
    </xf>
    <xf numFmtId="0" fontId="55" fillId="0" borderId="64" xfId="0" applyFont="1" applyFill="1" applyBorder="1" applyAlignment="1">
      <alignment horizontal="center"/>
    </xf>
    <xf numFmtId="0" fontId="55" fillId="0" borderId="61" xfId="0" applyFont="1" applyFill="1" applyBorder="1" applyAlignment="1">
      <alignment horizontal="center"/>
    </xf>
    <xf numFmtId="187" fontId="54" fillId="0" borderId="13" xfId="35" applyFont="1" applyFill="1" applyBorder="1" applyAlignment="1">
      <alignment/>
    </xf>
    <xf numFmtId="0" fontId="54" fillId="0" borderId="65" xfId="0" applyFont="1" applyFill="1" applyBorder="1" applyAlignment="1">
      <alignment horizontal="left"/>
    </xf>
    <xf numFmtId="187" fontId="54" fillId="0" borderId="66" xfId="37" applyFont="1" applyFill="1" applyBorder="1" applyAlignment="1">
      <alignment/>
    </xf>
    <xf numFmtId="187" fontId="54" fillId="0" borderId="66" xfId="37" applyFont="1" applyFill="1" applyBorder="1" applyAlignment="1">
      <alignment horizontal="center"/>
    </xf>
    <xf numFmtId="187" fontId="55" fillId="34" borderId="66" xfId="35" applyFont="1" applyFill="1" applyBorder="1" applyAlignment="1">
      <alignment/>
    </xf>
    <xf numFmtId="187" fontId="54" fillId="0" borderId="66" xfId="35" applyFont="1" applyFill="1" applyBorder="1" applyAlignment="1">
      <alignment/>
    </xf>
    <xf numFmtId="0" fontId="55" fillId="0" borderId="14" xfId="0" applyFont="1" applyFill="1" applyBorder="1" applyAlignment="1">
      <alignment horizontal="center"/>
    </xf>
    <xf numFmtId="0" fontId="54" fillId="0" borderId="67" xfId="0" applyFont="1" applyFill="1" applyBorder="1" applyAlignment="1">
      <alignment horizontal="left"/>
    </xf>
    <xf numFmtId="187" fontId="54" fillId="0" borderId="66" xfId="35" applyFont="1" applyFill="1" applyBorder="1" applyAlignment="1">
      <alignment horizontal="center"/>
    </xf>
    <xf numFmtId="187" fontId="55" fillId="34" borderId="62" xfId="35" applyFont="1" applyFill="1" applyBorder="1" applyAlignment="1">
      <alignment vertical="top"/>
    </xf>
    <xf numFmtId="43" fontId="54" fillId="0" borderId="0" xfId="33" applyFont="1" applyFill="1" applyAlignment="1">
      <alignment/>
    </xf>
    <xf numFmtId="0" fontId="55" fillId="0" borderId="0" xfId="0" applyFont="1" applyFill="1" applyAlignment="1">
      <alignment/>
    </xf>
    <xf numFmtId="43" fontId="55" fillId="0" borderId="0" xfId="0" applyNumberFormat="1" applyFont="1" applyFill="1" applyAlignment="1">
      <alignment/>
    </xf>
    <xf numFmtId="0" fontId="54" fillId="0" borderId="47" xfId="0" applyFont="1" applyFill="1" applyBorder="1" applyAlignment="1">
      <alignment horizontal="left" vertical="top"/>
    </xf>
    <xf numFmtId="187" fontId="54" fillId="0" borderId="61" xfId="37" applyFont="1" applyFill="1" applyBorder="1" applyAlignment="1">
      <alignment vertical="top"/>
    </xf>
    <xf numFmtId="187" fontId="54" fillId="0" borderId="61" xfId="37" applyFont="1" applyFill="1" applyBorder="1" applyAlignment="1">
      <alignment horizontal="center" vertical="top"/>
    </xf>
    <xf numFmtId="187" fontId="54" fillId="0" borderId="61" xfId="35" applyFont="1" applyFill="1" applyBorder="1" applyAlignment="1">
      <alignment vertical="top"/>
    </xf>
    <xf numFmtId="0" fontId="55" fillId="0" borderId="13" xfId="0" applyFont="1" applyFill="1" applyBorder="1" applyAlignment="1">
      <alignment horizontal="center" vertical="top"/>
    </xf>
    <xf numFmtId="187" fontId="54" fillId="0" borderId="61" xfId="35" applyFont="1" applyFill="1" applyBorder="1" applyAlignment="1">
      <alignment horizontal="center" vertical="top"/>
    </xf>
    <xf numFmtId="187" fontId="54" fillId="0" borderId="36" xfId="35" applyFont="1" applyFill="1" applyBorder="1" applyAlignment="1">
      <alignment/>
    </xf>
    <xf numFmtId="187" fontId="54" fillId="0" borderId="36" xfId="35" applyFont="1" applyFill="1" applyBorder="1" applyAlignment="1">
      <alignment horizontal="center"/>
    </xf>
    <xf numFmtId="0" fontId="55" fillId="0" borderId="68" xfId="0" applyFont="1" applyFill="1" applyBorder="1" applyAlignment="1">
      <alignment horizontal="center"/>
    </xf>
    <xf numFmtId="0" fontId="55" fillId="39" borderId="63" xfId="0" applyFont="1" applyFill="1" applyBorder="1" applyAlignment="1">
      <alignment/>
    </xf>
    <xf numFmtId="187" fontId="54" fillId="39" borderId="69" xfId="35" applyFont="1" applyFill="1" applyBorder="1" applyAlignment="1">
      <alignment/>
    </xf>
    <xf numFmtId="187" fontId="54" fillId="39" borderId="70" xfId="35" applyFont="1" applyFill="1" applyBorder="1" applyAlignment="1">
      <alignment/>
    </xf>
    <xf numFmtId="187" fontId="55" fillId="39" borderId="70" xfId="35" applyNumberFormat="1" applyFont="1" applyFill="1" applyBorder="1" applyAlignment="1">
      <alignment/>
    </xf>
    <xf numFmtId="188" fontId="54" fillId="39" borderId="69" xfId="35" applyNumberFormat="1" applyFont="1" applyFill="1" applyBorder="1" applyAlignment="1">
      <alignment horizontal="center"/>
    </xf>
    <xf numFmtId="0" fontId="55" fillId="39" borderId="71" xfId="0" applyFont="1" applyFill="1" applyBorder="1" applyAlignment="1">
      <alignment horizontal="center"/>
    </xf>
    <xf numFmtId="187" fontId="55" fillId="39" borderId="72" xfId="35" applyNumberFormat="1" applyFont="1" applyFill="1" applyBorder="1" applyAlignment="1">
      <alignment/>
    </xf>
    <xf numFmtId="187" fontId="54" fillId="39" borderId="35" xfId="35" applyNumberFormat="1" applyFont="1" applyFill="1" applyBorder="1" applyAlignment="1">
      <alignment/>
    </xf>
    <xf numFmtId="187" fontId="54" fillId="39" borderId="36" xfId="35" applyNumberFormat="1" applyFont="1" applyFill="1" applyBorder="1" applyAlignment="1">
      <alignment/>
    </xf>
    <xf numFmtId="187" fontId="54" fillId="39" borderId="70" xfId="35" applyFont="1" applyFill="1" applyBorder="1" applyAlignment="1">
      <alignment horizontal="center"/>
    </xf>
    <xf numFmtId="187" fontId="55" fillId="39" borderId="41" xfId="35" applyNumberFormat="1" applyFont="1" applyFill="1" applyBorder="1" applyAlignment="1">
      <alignment/>
    </xf>
    <xf numFmtId="0" fontId="55" fillId="39" borderId="47" xfId="0" applyFont="1" applyFill="1" applyBorder="1" applyAlignment="1">
      <alignment/>
    </xf>
    <xf numFmtId="187" fontId="54" fillId="39" borderId="60" xfId="37" applyFont="1" applyFill="1" applyBorder="1" applyAlignment="1">
      <alignment/>
    </xf>
    <xf numFmtId="187" fontId="54" fillId="39" borderId="61" xfId="37" applyFont="1" applyFill="1" applyBorder="1" applyAlignment="1">
      <alignment/>
    </xf>
    <xf numFmtId="187" fontId="55" fillId="39" borderId="61" xfId="35" applyNumberFormat="1" applyFont="1" applyFill="1" applyBorder="1" applyAlignment="1">
      <alignment/>
    </xf>
    <xf numFmtId="188" fontId="54" fillId="39" borderId="60" xfId="35" applyNumberFormat="1" applyFont="1" applyFill="1" applyBorder="1" applyAlignment="1">
      <alignment horizontal="center"/>
    </xf>
    <xf numFmtId="0" fontId="55" fillId="39" borderId="13" xfId="0" applyFont="1" applyFill="1" applyBorder="1" applyAlignment="1">
      <alignment horizontal="center"/>
    </xf>
    <xf numFmtId="187" fontId="55" fillId="39" borderId="62" xfId="35" applyNumberFormat="1" applyFont="1" applyFill="1" applyBorder="1" applyAlignment="1">
      <alignment/>
    </xf>
    <xf numFmtId="187" fontId="54" fillId="39" borderId="61" xfId="35" applyFont="1" applyFill="1" applyBorder="1" applyAlignment="1">
      <alignment/>
    </xf>
    <xf numFmtId="43" fontId="54" fillId="39" borderId="61" xfId="36" applyFont="1" applyFill="1" applyBorder="1" applyAlignment="1">
      <alignment/>
    </xf>
    <xf numFmtId="187" fontId="55" fillId="39" borderId="62" xfId="0" applyNumberFormat="1" applyFont="1" applyFill="1" applyBorder="1" applyAlignment="1">
      <alignment vertical="top"/>
    </xf>
    <xf numFmtId="187" fontId="55" fillId="40" borderId="17" xfId="35" applyNumberFormat="1" applyFont="1" applyFill="1" applyBorder="1" applyAlignment="1">
      <alignment/>
    </xf>
    <xf numFmtId="187" fontId="54" fillId="40" borderId="10" xfId="35" applyFont="1" applyFill="1" applyBorder="1" applyAlignment="1">
      <alignment horizontal="center"/>
    </xf>
    <xf numFmtId="0" fontId="55" fillId="40" borderId="10" xfId="0" applyFont="1" applyFill="1" applyBorder="1" applyAlignment="1">
      <alignment horizontal="center"/>
    </xf>
    <xf numFmtId="187" fontId="55" fillId="40" borderId="26" xfId="35" applyNumberFormat="1" applyFont="1" applyFill="1" applyBorder="1" applyAlignment="1">
      <alignment/>
    </xf>
    <xf numFmtId="0" fontId="55" fillId="40" borderId="26" xfId="0" applyFont="1" applyFill="1" applyBorder="1" applyAlignment="1">
      <alignment horizontal="left"/>
    </xf>
    <xf numFmtId="187" fontId="55" fillId="40" borderId="10" xfId="35" applyNumberFormat="1" applyFont="1" applyFill="1" applyBorder="1" applyAlignment="1">
      <alignment/>
    </xf>
    <xf numFmtId="0" fontId="56" fillId="0" borderId="0" xfId="0" applyFont="1" applyAlignment="1">
      <alignment vertical="top"/>
    </xf>
    <xf numFmtId="187" fontId="55" fillId="34" borderId="61" xfId="35" applyFont="1" applyFill="1" applyBorder="1" applyAlignment="1">
      <alignment/>
    </xf>
    <xf numFmtId="187" fontId="55" fillId="34" borderId="13" xfId="35" applyFont="1" applyFill="1" applyBorder="1" applyAlignment="1">
      <alignment/>
    </xf>
    <xf numFmtId="187" fontId="55" fillId="34" borderId="36" xfId="35" applyFont="1" applyFill="1" applyBorder="1" applyAlignment="1">
      <alignment/>
    </xf>
    <xf numFmtId="189" fontId="55" fillId="34" borderId="62" xfId="0" applyNumberFormat="1" applyFont="1" applyFill="1" applyBorder="1" applyAlignment="1">
      <alignment vertical="top"/>
    </xf>
    <xf numFmtId="187" fontId="55" fillId="34" borderId="41" xfId="35" applyNumberFormat="1" applyFont="1" applyFill="1" applyBorder="1" applyAlignment="1">
      <alignment horizontal="right" vertical="top"/>
    </xf>
    <xf numFmtId="187" fontId="55" fillId="34" borderId="41" xfId="35" applyNumberFormat="1" applyFont="1" applyFill="1" applyBorder="1" applyAlignment="1">
      <alignment horizontal="right"/>
    </xf>
    <xf numFmtId="187" fontId="54" fillId="0" borderId="0" xfId="0" applyNumberFormat="1" applyFont="1" applyAlignment="1">
      <alignment/>
    </xf>
    <xf numFmtId="2" fontId="16" fillId="0" borderId="10" xfId="38" applyNumberFormat="1" applyFont="1" applyFill="1" applyBorder="1" applyAlignment="1">
      <alignment horizontal="left" vertical="top" wrapText="1"/>
    </xf>
    <xf numFmtId="0" fontId="54" fillId="0" borderId="19" xfId="0" applyFont="1" applyFill="1" applyBorder="1" applyAlignment="1">
      <alignment horizontal="center" vertical="top"/>
    </xf>
    <xf numFmtId="0" fontId="54" fillId="0" borderId="14" xfId="0" applyFont="1" applyFill="1" applyBorder="1" applyAlignment="1">
      <alignment horizontal="center" vertical="top"/>
    </xf>
    <xf numFmtId="0" fontId="54" fillId="0" borderId="66" xfId="0" applyFont="1" applyFill="1" applyBorder="1" applyAlignment="1">
      <alignment horizontal="center" vertical="top"/>
    </xf>
    <xf numFmtId="40" fontId="6" fillId="34" borderId="10" xfId="60" applyNumberFormat="1" applyFont="1" applyFill="1" applyBorder="1" applyAlignment="1">
      <alignment vertical="top"/>
      <protection/>
    </xf>
    <xf numFmtId="40" fontId="8" fillId="34" borderId="10" xfId="60" applyNumberFormat="1" applyFont="1" applyFill="1" applyBorder="1" applyAlignment="1">
      <alignment vertical="top"/>
      <protection/>
    </xf>
    <xf numFmtId="0" fontId="54" fillId="0" borderId="0" xfId="0" applyFont="1" applyAlignment="1">
      <alignment horizontal="center" vertical="top"/>
    </xf>
    <xf numFmtId="0" fontId="54" fillId="0" borderId="0" xfId="0" applyFont="1" applyAlignment="1">
      <alignment vertical="top"/>
    </xf>
    <xf numFmtId="0" fontId="9" fillId="0" borderId="46" xfId="0" applyFont="1" applyFill="1" applyBorder="1" applyAlignment="1">
      <alignment horizontal="left"/>
    </xf>
    <xf numFmtId="187" fontId="9" fillId="0" borderId="46" xfId="37" applyFont="1" applyFill="1" applyBorder="1" applyAlignment="1">
      <alignment horizontal="center"/>
    </xf>
    <xf numFmtId="189" fontId="8" fillId="0" borderId="73" xfId="35" applyNumberFormat="1" applyFont="1" applyFill="1" applyBorder="1" applyAlignment="1">
      <alignment/>
    </xf>
    <xf numFmtId="0" fontId="9" fillId="0" borderId="13" xfId="0" applyFont="1" applyFill="1" applyBorder="1" applyAlignment="1">
      <alignment horizontal="left"/>
    </xf>
    <xf numFmtId="187" fontId="9" fillId="0" borderId="74" xfId="35" applyNumberFormat="1" applyFont="1" applyFill="1" applyBorder="1" applyAlignment="1">
      <alignment/>
    </xf>
    <xf numFmtId="187" fontId="8" fillId="34" borderId="13" xfId="35" applyNumberFormat="1" applyFont="1" applyFill="1" applyBorder="1" applyAlignment="1">
      <alignment/>
    </xf>
    <xf numFmtId="187" fontId="9" fillId="0" borderId="74" xfId="37" applyFont="1" applyFill="1" applyBorder="1" applyAlignment="1">
      <alignment horizontal="center"/>
    </xf>
    <xf numFmtId="189" fontId="8" fillId="0" borderId="75" xfId="35" applyNumberFormat="1" applyFont="1" applyFill="1" applyBorder="1" applyAlignment="1">
      <alignment/>
    </xf>
    <xf numFmtId="0" fontId="9" fillId="0" borderId="74" xfId="0" applyFont="1" applyFill="1" applyBorder="1" applyAlignment="1">
      <alignment horizontal="left"/>
    </xf>
    <xf numFmtId="187" fontId="9" fillId="0" borderId="74" xfId="35" applyFont="1" applyFill="1" applyBorder="1" applyAlignment="1">
      <alignment horizontal="center"/>
    </xf>
    <xf numFmtId="0" fontId="54" fillId="0" borderId="19" xfId="0" applyFont="1" applyFill="1" applyBorder="1" applyAlignment="1">
      <alignment horizontal="center"/>
    </xf>
    <xf numFmtId="0" fontId="54" fillId="0" borderId="13" xfId="0" applyFont="1" applyFill="1" applyBorder="1" applyAlignment="1">
      <alignment horizontal="center"/>
    </xf>
    <xf numFmtId="0" fontId="55" fillId="0" borderId="19" xfId="0" applyFont="1" applyBorder="1" applyAlignment="1">
      <alignment vertical="center"/>
    </xf>
    <xf numFmtId="49" fontId="55" fillId="0" borderId="10" xfId="0" applyNumberFormat="1" applyFont="1" applyBorder="1" applyAlignment="1">
      <alignment horizontal="center" vertical="top"/>
    </xf>
    <xf numFmtId="0" fontId="54" fillId="0" borderId="10" xfId="43" applyFont="1" applyBorder="1" applyAlignment="1">
      <alignment vertical="top" wrapText="1"/>
      <protection/>
    </xf>
    <xf numFmtId="0" fontId="13" fillId="0" borderId="10" xfId="43" applyFont="1" applyBorder="1" applyAlignment="1">
      <alignment vertical="top" wrapText="1"/>
      <protection/>
    </xf>
    <xf numFmtId="0" fontId="13" fillId="0" borderId="10" xfId="43" applyFont="1" applyFill="1" applyBorder="1" applyAlignment="1">
      <alignment vertical="top" wrapText="1"/>
      <protection/>
    </xf>
    <xf numFmtId="0" fontId="9" fillId="0" borderId="10" xfId="43" applyFont="1" applyFill="1" applyBorder="1" applyAlignment="1">
      <alignment horizontal="left" vertical="top"/>
      <protection/>
    </xf>
    <xf numFmtId="2" fontId="16" fillId="0" borderId="0" xfId="36" applyNumberFormat="1" applyFont="1" applyFill="1" applyBorder="1" applyAlignment="1">
      <alignment vertical="top" wrapText="1"/>
    </xf>
    <xf numFmtId="0" fontId="9" fillId="0" borderId="10" xfId="43" applyFont="1" applyFill="1" applyBorder="1" applyAlignment="1">
      <alignment vertical="top" wrapText="1"/>
      <protection/>
    </xf>
    <xf numFmtId="2" fontId="9" fillId="0" borderId="10" xfId="36" applyNumberFormat="1" applyFont="1" applyFill="1" applyBorder="1" applyAlignment="1">
      <alignment horizontal="left" vertical="top" wrapText="1"/>
    </xf>
    <xf numFmtId="2" fontId="9" fillId="0" borderId="10" xfId="36" applyNumberFormat="1" applyFont="1" applyFill="1" applyBorder="1" applyAlignment="1">
      <alignment vertical="top" wrapText="1"/>
    </xf>
    <xf numFmtId="0" fontId="8" fillId="0" borderId="10" xfId="43" applyFont="1" applyFill="1" applyBorder="1" applyAlignment="1">
      <alignment vertical="top" wrapText="1"/>
      <protection/>
    </xf>
    <xf numFmtId="2" fontId="9" fillId="0" borderId="0" xfId="36" applyNumberFormat="1" applyFont="1" applyFill="1" applyBorder="1" applyAlignment="1">
      <alignment vertical="top" wrapText="1"/>
    </xf>
    <xf numFmtId="0" fontId="58" fillId="0" borderId="0" xfId="0" applyFont="1" applyAlignment="1">
      <alignment/>
    </xf>
    <xf numFmtId="0" fontId="58" fillId="0" borderId="0" xfId="0" applyFont="1" applyBorder="1" applyAlignment="1">
      <alignment/>
    </xf>
    <xf numFmtId="0" fontId="58" fillId="0" borderId="76" xfId="0" applyFont="1" applyBorder="1" applyAlignment="1">
      <alignment/>
    </xf>
    <xf numFmtId="0" fontId="58" fillId="0" borderId="76" xfId="0" applyFont="1" applyBorder="1" applyAlignment="1">
      <alignment horizontal="center"/>
    </xf>
    <xf numFmtId="0" fontId="58" fillId="0" borderId="0" xfId="0" applyFont="1" applyBorder="1" applyAlignment="1">
      <alignment horizontal="center"/>
    </xf>
    <xf numFmtId="0" fontId="58" fillId="0" borderId="76" xfId="0" applyFont="1" applyBorder="1" applyAlignment="1">
      <alignment vertical="center"/>
    </xf>
    <xf numFmtId="0" fontId="58" fillId="0" borderId="77" xfId="0" applyFont="1" applyBorder="1" applyAlignment="1">
      <alignment/>
    </xf>
    <xf numFmtId="43" fontId="58" fillId="0" borderId="76" xfId="33" applyFont="1" applyBorder="1" applyAlignment="1">
      <alignment/>
    </xf>
    <xf numFmtId="43" fontId="58" fillId="0" borderId="76" xfId="0" applyNumberFormat="1" applyFont="1" applyBorder="1" applyAlignment="1">
      <alignment/>
    </xf>
    <xf numFmtId="43" fontId="58" fillId="0" borderId="76" xfId="33" applyFont="1" applyBorder="1" applyAlignment="1">
      <alignment vertical="center"/>
    </xf>
    <xf numFmtId="43" fontId="58" fillId="0" borderId="76" xfId="0" applyNumberFormat="1" applyFont="1" applyBorder="1" applyAlignment="1">
      <alignment vertical="center"/>
    </xf>
    <xf numFmtId="0" fontId="59" fillId="0" borderId="10" xfId="0" applyFont="1" applyBorder="1" applyAlignment="1">
      <alignment horizontal="center"/>
    </xf>
    <xf numFmtId="0" fontId="59" fillId="0" borderId="0" xfId="0" applyFont="1" applyAlignment="1">
      <alignment/>
    </xf>
    <xf numFmtId="0" fontId="58" fillId="0" borderId="76" xfId="0" applyFont="1" applyBorder="1" applyAlignment="1">
      <alignment/>
    </xf>
    <xf numFmtId="0" fontId="58" fillId="0" borderId="0" xfId="0" applyFont="1" applyBorder="1" applyAlignment="1">
      <alignment vertical="center"/>
    </xf>
    <xf numFmtId="0" fontId="58" fillId="0" borderId="0" xfId="0" applyFont="1" applyBorder="1" applyAlignment="1">
      <alignment/>
    </xf>
    <xf numFmtId="0" fontId="58" fillId="0" borderId="78" xfId="0" applyFont="1" applyBorder="1" applyAlignment="1">
      <alignment/>
    </xf>
    <xf numFmtId="43" fontId="58" fillId="0" borderId="78" xfId="33" applyFont="1" applyBorder="1" applyAlignment="1">
      <alignment/>
    </xf>
    <xf numFmtId="187" fontId="14" fillId="0" borderId="10" xfId="0" applyNumberFormat="1" applyFont="1" applyBorder="1" applyAlignment="1">
      <alignment vertical="center"/>
    </xf>
    <xf numFmtId="43" fontId="5" fillId="0" borderId="11" xfId="33" applyNumberFormat="1" applyFont="1" applyFill="1" applyBorder="1" applyAlignment="1">
      <alignment horizontal="right" wrapText="1"/>
    </xf>
    <xf numFmtId="39" fontId="5" fillId="0" borderId="10" xfId="33" applyNumberFormat="1" applyFont="1" applyFill="1" applyBorder="1" applyAlignment="1">
      <alignment horizontal="right" wrapText="1"/>
    </xf>
    <xf numFmtId="4" fontId="5" fillId="0" borderId="11" xfId="33" applyNumberFormat="1" applyFont="1" applyFill="1" applyBorder="1" applyAlignment="1">
      <alignment horizontal="right" wrapText="1"/>
    </xf>
    <xf numFmtId="43" fontId="9" fillId="0" borderId="10" xfId="33" applyFont="1" applyFill="1" applyBorder="1" applyAlignment="1">
      <alignment horizontal="center" vertical="center"/>
    </xf>
    <xf numFmtId="187" fontId="55" fillId="39" borderId="61" xfId="35" applyFont="1" applyFill="1" applyBorder="1" applyAlignment="1">
      <alignment/>
    </xf>
    <xf numFmtId="0" fontId="9" fillId="0" borderId="10" xfId="0" applyFont="1" applyBorder="1" applyAlignment="1">
      <alignment horizontal="left" vertical="top" wrapText="1"/>
    </xf>
    <xf numFmtId="187" fontId="9" fillId="0" borderId="10" xfId="35" applyFont="1" applyFill="1" applyBorder="1" applyAlignment="1">
      <alignment vertical="top"/>
    </xf>
    <xf numFmtId="187" fontId="9" fillId="0" borderId="10" xfId="35" applyFont="1" applyBorder="1" applyAlignment="1">
      <alignment vertical="top"/>
    </xf>
    <xf numFmtId="0" fontId="8" fillId="0" borderId="10" xfId="0" applyFont="1" applyBorder="1" applyAlignment="1">
      <alignment horizontal="center" vertical="top"/>
    </xf>
    <xf numFmtId="187" fontId="9" fillId="0" borderId="10" xfId="35" applyFont="1" applyBorder="1" applyAlignment="1">
      <alignment horizontal="center" vertical="top"/>
    </xf>
    <xf numFmtId="43" fontId="9" fillId="0" borderId="0" xfId="33" applyFont="1" applyAlignment="1">
      <alignment/>
    </xf>
    <xf numFmtId="0" fontId="54" fillId="0" borderId="10" xfId="0" applyFont="1" applyBorder="1" applyAlignment="1">
      <alignment horizontal="center" vertical="top"/>
    </xf>
    <xf numFmtId="0" fontId="9" fillId="0" borderId="10" xfId="0" applyFont="1" applyBorder="1" applyAlignment="1">
      <alignment horizontal="center"/>
    </xf>
    <xf numFmtId="188" fontId="9" fillId="0" borderId="19" xfId="35" applyNumberFormat="1" applyFont="1" applyFill="1" applyBorder="1" applyAlignment="1">
      <alignment/>
    </xf>
    <xf numFmtId="188" fontId="9" fillId="0" borderId="10" xfId="35" applyNumberFormat="1" applyFont="1" applyFill="1" applyBorder="1" applyAlignment="1">
      <alignment/>
    </xf>
    <xf numFmtId="191" fontId="9" fillId="0" borderId="10" xfId="35" applyNumberFormat="1" applyFont="1" applyFill="1" applyBorder="1" applyAlignment="1">
      <alignment/>
    </xf>
    <xf numFmtId="188" fontId="9" fillId="0" borderId="10" xfId="35" applyNumberFormat="1" applyFont="1" applyBorder="1" applyAlignment="1">
      <alignment/>
    </xf>
    <xf numFmtId="188" fontId="9" fillId="0" borderId="10" xfId="35" applyNumberFormat="1" applyFont="1" applyBorder="1" applyAlignment="1">
      <alignment vertical="top"/>
    </xf>
    <xf numFmtId="191" fontId="9" fillId="0" borderId="10" xfId="35" applyNumberFormat="1" applyFont="1" applyBorder="1" applyAlignment="1">
      <alignment/>
    </xf>
    <xf numFmtId="188" fontId="9" fillId="0" borderId="10" xfId="48" applyNumberFormat="1" applyFont="1" applyBorder="1" applyAlignment="1">
      <alignment horizontal="center" vertical="center"/>
    </xf>
    <xf numFmtId="43" fontId="8" fillId="0" borderId="0" xfId="33" applyFont="1" applyBorder="1" applyAlignment="1">
      <alignment horizontal="left" vertical="center"/>
    </xf>
    <xf numFmtId="188" fontId="9" fillId="0" borderId="10" xfId="35" applyNumberFormat="1" applyFont="1" applyFill="1" applyBorder="1" applyAlignment="1">
      <alignment horizontal="center" vertical="center"/>
    </xf>
    <xf numFmtId="188" fontId="8" fillId="0" borderId="10" xfId="48" applyNumberFormat="1" applyFont="1" applyBorder="1" applyAlignment="1">
      <alignment horizontal="center" vertical="center"/>
    </xf>
    <xf numFmtId="188" fontId="9" fillId="0" borderId="10" xfId="48" applyNumberFormat="1" applyFont="1" applyBorder="1" applyAlignment="1">
      <alignment vertical="center"/>
    </xf>
    <xf numFmtId="191" fontId="54" fillId="0" borderId="61" xfId="36" applyNumberFormat="1" applyFont="1" applyFill="1" applyBorder="1" applyAlignment="1">
      <alignment/>
    </xf>
    <xf numFmtId="191" fontId="54" fillId="0" borderId="66" xfId="36" applyNumberFormat="1" applyFont="1" applyFill="1" applyBorder="1" applyAlignment="1">
      <alignment/>
    </xf>
    <xf numFmtId="191" fontId="54" fillId="0" borderId="13" xfId="35" applyNumberFormat="1" applyFont="1" applyFill="1" applyBorder="1" applyAlignment="1">
      <alignment/>
    </xf>
    <xf numFmtId="191" fontId="54" fillId="0" borderId="36" xfId="36" applyNumberFormat="1" applyFont="1" applyFill="1" applyBorder="1" applyAlignment="1">
      <alignment/>
    </xf>
    <xf numFmtId="191" fontId="54" fillId="0" borderId="61" xfId="36" applyNumberFormat="1" applyFont="1" applyFill="1" applyBorder="1" applyAlignment="1">
      <alignment vertical="top"/>
    </xf>
    <xf numFmtId="0" fontId="9" fillId="0" borderId="35" xfId="0" applyFont="1" applyFill="1" applyBorder="1" applyAlignment="1">
      <alignment horizontal="left" vertical="top"/>
    </xf>
    <xf numFmtId="0" fontId="54" fillId="0" borderId="35" xfId="0" applyFont="1" applyFill="1" applyBorder="1" applyAlignment="1">
      <alignment horizontal="left" vertical="top"/>
    </xf>
    <xf numFmtId="188" fontId="54" fillId="0" borderId="35" xfId="35" applyNumberFormat="1" applyFont="1" applyFill="1" applyBorder="1" applyAlignment="1">
      <alignment horizontal="center"/>
    </xf>
    <xf numFmtId="188" fontId="54" fillId="0" borderId="35" xfId="35" applyNumberFormat="1" applyFont="1" applyFill="1" applyBorder="1" applyAlignment="1">
      <alignment horizontal="center" vertical="top"/>
    </xf>
    <xf numFmtId="43" fontId="8" fillId="0" borderId="0" xfId="33" applyFont="1" applyAlignment="1">
      <alignment horizontal="right"/>
    </xf>
    <xf numFmtId="0" fontId="9" fillId="0" borderId="10" xfId="0" applyFont="1" applyBorder="1" applyAlignment="1">
      <alignment vertical="top" wrapText="1"/>
    </xf>
    <xf numFmtId="0" fontId="9" fillId="0" borderId="0" xfId="0" applyFont="1" applyAlignment="1">
      <alignment/>
    </xf>
    <xf numFmtId="0" fontId="9" fillId="0" borderId="10" xfId="60" applyFont="1" applyFill="1" applyBorder="1" applyAlignment="1">
      <alignment horizontal="right" wrapText="1"/>
      <protection/>
    </xf>
    <xf numFmtId="0" fontId="54" fillId="34" borderId="10" xfId="0" applyFont="1" applyFill="1" applyBorder="1" applyAlignment="1">
      <alignment/>
    </xf>
    <xf numFmtId="0" fontId="55" fillId="34" borderId="10" xfId="0" applyFont="1" applyFill="1" applyBorder="1" applyAlignment="1">
      <alignment/>
    </xf>
    <xf numFmtId="0" fontId="54" fillId="0" borderId="10" xfId="0" applyFont="1" applyFill="1" applyBorder="1" applyAlignment="1">
      <alignment/>
    </xf>
    <xf numFmtId="43" fontId="54" fillId="0" borderId="10" xfId="33" applyFont="1" applyFill="1" applyBorder="1" applyAlignment="1">
      <alignment/>
    </xf>
    <xf numFmtId="0" fontId="9" fillId="0" borderId="10" xfId="0" applyFont="1" applyFill="1" applyBorder="1" applyAlignment="1">
      <alignment/>
    </xf>
    <xf numFmtId="0" fontId="55" fillId="0" borderId="10" xfId="0" applyFont="1" applyBorder="1" applyAlignment="1">
      <alignment vertical="top"/>
    </xf>
    <xf numFmtId="0" fontId="54" fillId="0" borderId="10" xfId="0" applyFont="1" applyBorder="1" applyAlignment="1">
      <alignment vertical="top" wrapText="1"/>
    </xf>
    <xf numFmtId="0" fontId="9" fillId="0" borderId="35" xfId="0" applyFont="1" applyFill="1" applyBorder="1" applyAlignment="1">
      <alignment vertical="top" wrapText="1"/>
    </xf>
    <xf numFmtId="0" fontId="54" fillId="0" borderId="13" xfId="0" applyFont="1" applyFill="1" applyBorder="1" applyAlignment="1">
      <alignment horizontal="center" vertical="top"/>
    </xf>
    <xf numFmtId="187" fontId="9" fillId="0" borderId="35" xfId="37" applyNumberFormat="1" applyFont="1" applyFill="1" applyBorder="1" applyAlignment="1">
      <alignment vertical="top"/>
    </xf>
    <xf numFmtId="187" fontId="9" fillId="0" borderId="36" xfId="37" applyNumberFormat="1" applyFont="1" applyFill="1" applyBorder="1" applyAlignment="1">
      <alignment vertical="top"/>
    </xf>
    <xf numFmtId="187" fontId="8" fillId="34" borderId="36" xfId="35" applyNumberFormat="1" applyFont="1" applyFill="1" applyBorder="1" applyAlignment="1">
      <alignment vertical="top"/>
    </xf>
    <xf numFmtId="187" fontId="9" fillId="0" borderId="35" xfId="37" applyFont="1" applyFill="1" applyBorder="1" applyAlignment="1">
      <alignment horizontal="center" vertical="top"/>
    </xf>
    <xf numFmtId="0" fontId="8" fillId="0" borderId="36" xfId="0" applyFont="1" applyFill="1" applyBorder="1" applyAlignment="1">
      <alignment horizontal="center" vertical="top"/>
    </xf>
    <xf numFmtId="187" fontId="9" fillId="0" borderId="35" xfId="35" applyFont="1" applyFill="1" applyBorder="1" applyAlignment="1">
      <alignment vertical="top"/>
    </xf>
    <xf numFmtId="187" fontId="9" fillId="0" borderId="36" xfId="35" applyFont="1" applyFill="1" applyBorder="1" applyAlignment="1">
      <alignment vertical="top"/>
    </xf>
    <xf numFmtId="187" fontId="8" fillId="34" borderId="36" xfId="35" applyFont="1" applyFill="1" applyBorder="1" applyAlignment="1">
      <alignment vertical="top"/>
    </xf>
    <xf numFmtId="187" fontId="9" fillId="0" borderId="35" xfId="35" applyFont="1" applyFill="1" applyBorder="1" applyAlignment="1">
      <alignment horizontal="center" vertical="top"/>
    </xf>
    <xf numFmtId="40" fontId="8" fillId="34" borderId="36" xfId="35" applyNumberFormat="1" applyFont="1" applyFill="1" applyBorder="1" applyAlignment="1">
      <alignment vertical="top"/>
    </xf>
    <xf numFmtId="40" fontId="8" fillId="34" borderId="36" xfId="35" applyNumberFormat="1" applyFont="1" applyFill="1" applyBorder="1" applyAlignment="1">
      <alignment horizontal="center" vertical="top"/>
    </xf>
    <xf numFmtId="40" fontId="8" fillId="34" borderId="41" xfId="35" applyNumberFormat="1" applyFont="1" applyFill="1" applyBorder="1" applyAlignment="1">
      <alignment vertical="top"/>
    </xf>
    <xf numFmtId="0" fontId="54" fillId="0" borderId="0" xfId="0" applyFont="1" applyFill="1" applyAlignment="1">
      <alignment vertical="top"/>
    </xf>
    <xf numFmtId="0" fontId="55" fillId="0" borderId="12" xfId="0" applyFont="1" applyBorder="1" applyAlignment="1">
      <alignment horizontal="center" vertical="top"/>
    </xf>
    <xf numFmtId="0" fontId="54" fillId="0" borderId="10" xfId="0" applyFont="1" applyFill="1" applyBorder="1" applyAlignment="1">
      <alignment vertical="top" wrapText="1"/>
    </xf>
    <xf numFmtId="40" fontId="55" fillId="34" borderId="41" xfId="35" applyNumberFormat="1" applyFont="1" applyFill="1" applyBorder="1" applyAlignment="1">
      <alignment horizontal="right"/>
    </xf>
    <xf numFmtId="0" fontId="56" fillId="34" borderId="35" xfId="0" applyFont="1" applyFill="1" applyBorder="1" applyAlignment="1">
      <alignment horizontal="left"/>
    </xf>
    <xf numFmtId="187" fontId="54" fillId="34" borderId="35" xfId="35" applyNumberFormat="1" applyFont="1" applyFill="1" applyBorder="1" applyAlignment="1">
      <alignment/>
    </xf>
    <xf numFmtId="187" fontId="54" fillId="34" borderId="36" xfId="35" applyNumberFormat="1" applyFont="1" applyFill="1" applyBorder="1" applyAlignment="1">
      <alignment/>
    </xf>
    <xf numFmtId="187" fontId="54" fillId="34" borderId="35" xfId="35" applyFont="1" applyFill="1" applyBorder="1" applyAlignment="1">
      <alignment horizontal="center"/>
    </xf>
    <xf numFmtId="0" fontId="55" fillId="34" borderId="36" xfId="0" applyFont="1" applyFill="1" applyBorder="1" applyAlignment="1">
      <alignment horizontal="center"/>
    </xf>
    <xf numFmtId="189" fontId="55" fillId="34" borderId="41" xfId="35" applyNumberFormat="1" applyFont="1" applyFill="1" applyBorder="1" applyAlignment="1">
      <alignment/>
    </xf>
    <xf numFmtId="188" fontId="54" fillId="34" borderId="35" xfId="35" applyNumberFormat="1" applyFont="1" applyFill="1" applyBorder="1" applyAlignment="1">
      <alignment horizontal="center"/>
    </xf>
    <xf numFmtId="0" fontId="56" fillId="34" borderId="47" xfId="0" applyFont="1" applyFill="1" applyBorder="1" applyAlignment="1">
      <alignment horizontal="left"/>
    </xf>
    <xf numFmtId="187" fontId="54" fillId="34" borderId="60" xfId="37" applyFont="1" applyFill="1" applyBorder="1" applyAlignment="1">
      <alignment/>
    </xf>
    <xf numFmtId="187" fontId="54" fillId="34" borderId="61" xfId="37" applyFont="1" applyFill="1" applyBorder="1" applyAlignment="1">
      <alignment horizontal="center"/>
    </xf>
    <xf numFmtId="187" fontId="54" fillId="34" borderId="61" xfId="37" applyFont="1" applyFill="1" applyBorder="1" applyAlignment="1">
      <alignment/>
    </xf>
    <xf numFmtId="187" fontId="54" fillId="34" borderId="60" xfId="35" applyFont="1" applyFill="1" applyBorder="1" applyAlignment="1">
      <alignment/>
    </xf>
    <xf numFmtId="0" fontId="55" fillId="34" borderId="13" xfId="0" applyFont="1" applyFill="1" applyBorder="1" applyAlignment="1">
      <alignment horizontal="center"/>
    </xf>
    <xf numFmtId="187" fontId="54" fillId="34" borderId="61" xfId="35" applyFont="1" applyFill="1" applyBorder="1" applyAlignment="1">
      <alignment/>
    </xf>
    <xf numFmtId="187" fontId="54" fillId="34" borderId="61" xfId="35" applyFont="1" applyFill="1" applyBorder="1" applyAlignment="1">
      <alignment horizontal="center"/>
    </xf>
    <xf numFmtId="43" fontId="54" fillId="34" borderId="61" xfId="36" applyFont="1" applyFill="1" applyBorder="1" applyAlignment="1">
      <alignment/>
    </xf>
    <xf numFmtId="0" fontId="55" fillId="34" borderId="61" xfId="0" applyFont="1" applyFill="1" applyBorder="1" applyAlignment="1">
      <alignment horizontal="center"/>
    </xf>
    <xf numFmtId="191" fontId="54" fillId="34" borderId="61" xfId="36" applyNumberFormat="1" applyFont="1" applyFill="1" applyBorder="1" applyAlignment="1">
      <alignment/>
    </xf>
    <xf numFmtId="187" fontId="56" fillId="34" borderId="60" xfId="37" applyFont="1" applyFill="1" applyBorder="1" applyAlignment="1">
      <alignment/>
    </xf>
    <xf numFmtId="187" fontId="56" fillId="34" borderId="61" xfId="37" applyFont="1" applyFill="1" applyBorder="1" applyAlignment="1">
      <alignment horizontal="center"/>
    </xf>
    <xf numFmtId="187" fontId="56" fillId="34" borderId="61" xfId="37" applyFont="1" applyFill="1" applyBorder="1" applyAlignment="1">
      <alignment/>
    </xf>
    <xf numFmtId="187" fontId="57" fillId="34" borderId="61" xfId="35" applyFont="1" applyFill="1" applyBorder="1" applyAlignment="1">
      <alignment/>
    </xf>
    <xf numFmtId="187" fontId="56" fillId="34" borderId="60" xfId="35" applyFont="1" applyFill="1" applyBorder="1" applyAlignment="1">
      <alignment/>
    </xf>
    <xf numFmtId="189" fontId="57" fillId="34" borderId="62" xfId="0" applyNumberFormat="1" applyFont="1" applyFill="1" applyBorder="1" applyAlignment="1">
      <alignment vertical="top"/>
    </xf>
    <xf numFmtId="0" fontId="56" fillId="34" borderId="47" xfId="0" applyFont="1" applyFill="1" applyBorder="1" applyAlignment="1">
      <alignment vertical="top" wrapText="1"/>
    </xf>
    <xf numFmtId="187" fontId="56" fillId="34" borderId="60" xfId="37" applyFont="1" applyFill="1" applyBorder="1" applyAlignment="1">
      <alignment vertical="top"/>
    </xf>
    <xf numFmtId="187" fontId="56" fillId="34" borderId="61" xfId="37" applyFont="1" applyFill="1" applyBorder="1" applyAlignment="1">
      <alignment horizontal="center" vertical="top"/>
    </xf>
    <xf numFmtId="187" fontId="56" fillId="34" borderId="61" xfId="37" applyFont="1" applyFill="1" applyBorder="1" applyAlignment="1">
      <alignment vertical="top"/>
    </xf>
    <xf numFmtId="187" fontId="57" fillId="34" borderId="61" xfId="35" applyFont="1" applyFill="1" applyBorder="1" applyAlignment="1">
      <alignment vertical="top"/>
    </xf>
    <xf numFmtId="187" fontId="56" fillId="34" borderId="60" xfId="35" applyFont="1" applyFill="1" applyBorder="1" applyAlignment="1">
      <alignment vertical="top"/>
    </xf>
    <xf numFmtId="0" fontId="56" fillId="34" borderId="47" xfId="0" applyFont="1" applyFill="1" applyBorder="1" applyAlignment="1">
      <alignment horizontal="left" vertical="top"/>
    </xf>
    <xf numFmtId="0" fontId="57" fillId="34" borderId="13" xfId="0" applyFont="1" applyFill="1" applyBorder="1" applyAlignment="1">
      <alignment horizontal="center" vertical="top"/>
    </xf>
    <xf numFmtId="0" fontId="56" fillId="34" borderId="65" xfId="0" applyFont="1" applyFill="1" applyBorder="1" applyAlignment="1">
      <alignment horizontal="left" vertical="top"/>
    </xf>
    <xf numFmtId="0" fontId="56" fillId="34" borderId="65" xfId="0" applyFont="1" applyFill="1" applyBorder="1" applyAlignment="1">
      <alignment vertical="top" wrapText="1"/>
    </xf>
    <xf numFmtId="0" fontId="56" fillId="34" borderId="79" xfId="0" applyFont="1" applyFill="1" applyBorder="1" applyAlignment="1">
      <alignment horizontal="left" vertical="top"/>
    </xf>
    <xf numFmtId="187" fontId="56" fillId="34" borderId="66" xfId="35" applyFont="1" applyFill="1" applyBorder="1" applyAlignment="1">
      <alignment vertical="top"/>
    </xf>
    <xf numFmtId="0" fontId="56" fillId="34" borderId="80" xfId="0" applyFont="1" applyFill="1" applyBorder="1" applyAlignment="1">
      <alignment vertical="top" wrapText="1"/>
    </xf>
    <xf numFmtId="187" fontId="56" fillId="34" borderId="66" xfId="35" applyFont="1" applyFill="1" applyBorder="1" applyAlignment="1">
      <alignment horizontal="center" vertical="top"/>
    </xf>
    <xf numFmtId="187" fontId="57" fillId="34" borderId="66" xfId="35" applyFont="1" applyFill="1" applyBorder="1" applyAlignment="1">
      <alignment vertical="top"/>
    </xf>
    <xf numFmtId="191" fontId="56" fillId="34" borderId="66" xfId="36" applyNumberFormat="1" applyFont="1" applyFill="1" applyBorder="1" applyAlignment="1">
      <alignment vertical="top"/>
    </xf>
    <xf numFmtId="187" fontId="57" fillId="34" borderId="62" xfId="35" applyFont="1" applyFill="1" applyBorder="1" applyAlignment="1">
      <alignment horizontal="right" vertical="top"/>
    </xf>
    <xf numFmtId="0" fontId="56" fillId="34" borderId="67" xfId="0" applyFont="1" applyFill="1" applyBorder="1" applyAlignment="1">
      <alignment horizontal="left" vertical="top"/>
    </xf>
    <xf numFmtId="0" fontId="57" fillId="34" borderId="81" xfId="0" applyFont="1" applyFill="1" applyBorder="1" applyAlignment="1">
      <alignment horizontal="center" vertical="top"/>
    </xf>
    <xf numFmtId="187" fontId="57" fillId="34" borderId="82" xfId="35" applyFont="1" applyFill="1" applyBorder="1" applyAlignment="1">
      <alignment horizontal="right" vertical="top"/>
    </xf>
    <xf numFmtId="0" fontId="56" fillId="34" borderId="80" xfId="0" applyFont="1" applyFill="1" applyBorder="1" applyAlignment="1">
      <alignment horizontal="left" vertical="top"/>
    </xf>
    <xf numFmtId="187" fontId="57" fillId="34" borderId="82" xfId="35" applyFont="1" applyFill="1" applyBorder="1" applyAlignment="1">
      <alignment vertical="top"/>
    </xf>
    <xf numFmtId="187" fontId="56" fillId="34" borderId="83" xfId="35" applyFont="1" applyFill="1" applyBorder="1" applyAlignment="1">
      <alignment vertical="top"/>
    </xf>
    <xf numFmtId="0" fontId="57" fillId="34" borderId="83" xfId="0" applyFont="1" applyFill="1" applyBorder="1" applyAlignment="1">
      <alignment horizontal="center" vertical="top"/>
    </xf>
    <xf numFmtId="187" fontId="57" fillId="34" borderId="52" xfId="35" applyFont="1" applyFill="1" applyBorder="1" applyAlignment="1">
      <alignment vertical="top"/>
    </xf>
    <xf numFmtId="187" fontId="56" fillId="34" borderId="83" xfId="35" applyFont="1" applyFill="1" applyBorder="1" applyAlignment="1">
      <alignment horizontal="center" vertical="top"/>
    </xf>
    <xf numFmtId="187" fontId="57" fillId="34" borderId="83" xfId="35" applyFont="1" applyFill="1" applyBorder="1" applyAlignment="1">
      <alignment vertical="top"/>
    </xf>
    <xf numFmtId="191" fontId="56" fillId="34" borderId="83" xfId="36" applyNumberFormat="1" applyFont="1" applyFill="1" applyBorder="1" applyAlignment="1">
      <alignment vertical="top"/>
    </xf>
    <xf numFmtId="0" fontId="8" fillId="34" borderId="61" xfId="0" applyFont="1" applyFill="1" applyBorder="1" applyAlignment="1">
      <alignment horizontal="center" vertical="top"/>
    </xf>
    <xf numFmtId="0" fontId="8" fillId="34" borderId="83" xfId="0" applyFont="1" applyFill="1" applyBorder="1" applyAlignment="1">
      <alignment horizontal="center" vertical="top"/>
    </xf>
    <xf numFmtId="187" fontId="9" fillId="34" borderId="66" xfId="37" applyFont="1" applyFill="1" applyBorder="1" applyAlignment="1">
      <alignment vertical="top"/>
    </xf>
    <xf numFmtId="187" fontId="9" fillId="34" borderId="66" xfId="37" applyFont="1" applyFill="1" applyBorder="1" applyAlignment="1">
      <alignment horizontal="center" vertical="top"/>
    </xf>
    <xf numFmtId="187" fontId="8" fillId="34" borderId="61" xfId="35" applyFont="1" applyFill="1" applyBorder="1" applyAlignment="1">
      <alignment vertical="top"/>
    </xf>
    <xf numFmtId="187" fontId="9" fillId="34" borderId="66" xfId="35" applyFont="1" applyFill="1" applyBorder="1" applyAlignment="1">
      <alignment vertical="top"/>
    </xf>
    <xf numFmtId="187" fontId="9" fillId="34" borderId="83" xfId="37" applyFont="1" applyFill="1" applyBorder="1" applyAlignment="1">
      <alignment vertical="top"/>
    </xf>
    <xf numFmtId="187" fontId="9" fillId="34" borderId="83" xfId="37" applyFont="1" applyFill="1" applyBorder="1" applyAlignment="1">
      <alignment horizontal="center" vertical="top"/>
    </xf>
    <xf numFmtId="187" fontId="9" fillId="34" borderId="83" xfId="35" applyFont="1" applyFill="1" applyBorder="1" applyAlignment="1">
      <alignment vertical="top"/>
    </xf>
    <xf numFmtId="187" fontId="8" fillId="34" borderId="62" xfId="35" applyFont="1" applyFill="1" applyBorder="1" applyAlignment="1">
      <alignment vertical="top"/>
    </xf>
    <xf numFmtId="187" fontId="8" fillId="34" borderId="52" xfId="35" applyFont="1" applyFill="1" applyBorder="1" applyAlignment="1">
      <alignment vertical="top"/>
    </xf>
    <xf numFmtId="0" fontId="9" fillId="0" borderId="0" xfId="0" applyFont="1" applyFill="1" applyAlignment="1">
      <alignment/>
    </xf>
    <xf numFmtId="0" fontId="9" fillId="0" borderId="15" xfId="0" applyFont="1" applyFill="1" applyBorder="1" applyAlignment="1">
      <alignment horizontal="right" vertical="center"/>
    </xf>
    <xf numFmtId="187" fontId="8" fillId="40" borderId="10" xfId="35" applyNumberFormat="1" applyFont="1" applyFill="1" applyBorder="1" applyAlignment="1">
      <alignment/>
    </xf>
    <xf numFmtId="190" fontId="8" fillId="40" borderId="10" xfId="35" applyNumberFormat="1" applyFont="1" applyFill="1" applyBorder="1" applyAlignment="1">
      <alignment/>
    </xf>
    <xf numFmtId="190" fontId="8" fillId="40" borderId="10" xfId="45" applyNumberFormat="1" applyFont="1" applyFill="1" applyBorder="1" applyAlignment="1">
      <alignment/>
    </xf>
    <xf numFmtId="187" fontId="8" fillId="39" borderId="70" xfId="35" applyNumberFormat="1" applyFont="1" applyFill="1" applyBorder="1" applyAlignment="1">
      <alignment/>
    </xf>
    <xf numFmtId="0" fontId="9" fillId="39" borderId="36" xfId="0" applyFont="1" applyFill="1" applyBorder="1" applyAlignment="1">
      <alignment horizontal="center"/>
    </xf>
    <xf numFmtId="187" fontId="8" fillId="39" borderId="41" xfId="35" applyNumberFormat="1" applyFont="1" applyFill="1" applyBorder="1" applyAlignment="1">
      <alignment/>
    </xf>
    <xf numFmtId="40" fontId="8" fillId="34" borderId="36" xfId="35" applyNumberFormat="1" applyFont="1" applyFill="1" applyBorder="1" applyAlignment="1">
      <alignment/>
    </xf>
    <xf numFmtId="40" fontId="8" fillId="34" borderId="41" xfId="45" applyNumberFormat="1" applyFont="1" applyFill="1" applyBorder="1" applyAlignment="1">
      <alignment/>
    </xf>
    <xf numFmtId="40" fontId="8" fillId="34" borderId="41" xfId="45" applyNumberFormat="1" applyFont="1" applyFill="1" applyBorder="1" applyAlignment="1">
      <alignment horizontal="right"/>
    </xf>
    <xf numFmtId="40" fontId="8" fillId="34" borderId="41" xfId="45" applyNumberFormat="1" applyFont="1" applyFill="1" applyBorder="1" applyAlignment="1">
      <alignment vertical="top"/>
    </xf>
    <xf numFmtId="40" fontId="8" fillId="39" borderId="36" xfId="35" applyNumberFormat="1" applyFont="1" applyFill="1" applyBorder="1" applyAlignment="1">
      <alignment/>
    </xf>
    <xf numFmtId="40" fontId="8" fillId="39" borderId="41" xfId="45" applyNumberFormat="1" applyFont="1" applyFill="1" applyBorder="1" applyAlignment="1">
      <alignment/>
    </xf>
    <xf numFmtId="40" fontId="8" fillId="34" borderId="41" xfId="45" applyNumberFormat="1" applyFont="1" applyFill="1" applyBorder="1" applyAlignment="1">
      <alignment horizontal="right" vertical="top"/>
    </xf>
    <xf numFmtId="40" fontId="8" fillId="34" borderId="46" xfId="35" applyNumberFormat="1" applyFont="1" applyFill="1" applyBorder="1" applyAlignment="1">
      <alignment vertical="top"/>
    </xf>
    <xf numFmtId="40" fontId="8" fillId="34" borderId="14" xfId="35" applyNumberFormat="1" applyFont="1" applyFill="1" applyBorder="1" applyAlignment="1">
      <alignment vertical="top"/>
    </xf>
    <xf numFmtId="40" fontId="8" fillId="34" borderId="73" xfId="45" applyNumberFormat="1" applyFont="1" applyFill="1" applyBorder="1" applyAlignment="1">
      <alignment vertical="top"/>
    </xf>
    <xf numFmtId="40" fontId="8" fillId="34" borderId="84" xfId="35" applyNumberFormat="1" applyFont="1" applyFill="1" applyBorder="1" applyAlignment="1">
      <alignment vertical="top"/>
    </xf>
    <xf numFmtId="40" fontId="8" fillId="34" borderId="85" xfId="35" applyNumberFormat="1" applyFont="1" applyFill="1" applyBorder="1" applyAlignment="1">
      <alignment vertical="top"/>
    </xf>
    <xf numFmtId="40" fontId="8" fillId="34" borderId="86" xfId="45" applyNumberFormat="1" applyFont="1" applyFill="1" applyBorder="1" applyAlignment="1">
      <alignment horizontal="right" vertical="top"/>
    </xf>
    <xf numFmtId="187" fontId="9" fillId="34" borderId="61" xfId="35" applyFont="1" applyFill="1" applyBorder="1" applyAlignment="1">
      <alignment/>
    </xf>
    <xf numFmtId="187" fontId="9" fillId="34" borderId="61" xfId="35" applyFont="1" applyFill="1" applyBorder="1" applyAlignment="1">
      <alignment horizontal="center"/>
    </xf>
    <xf numFmtId="187" fontId="8" fillId="34" borderId="61" xfId="35" applyFont="1" applyFill="1" applyBorder="1" applyAlignment="1">
      <alignment/>
    </xf>
    <xf numFmtId="191" fontId="9" fillId="34" borderId="61" xfId="36" applyNumberFormat="1" applyFont="1" applyFill="1" applyBorder="1" applyAlignment="1">
      <alignment/>
    </xf>
    <xf numFmtId="187" fontId="9" fillId="34" borderId="61" xfId="35" applyFont="1" applyFill="1" applyBorder="1" applyAlignment="1">
      <alignment vertical="top"/>
    </xf>
    <xf numFmtId="187" fontId="9" fillId="34" borderId="61" xfId="35" applyFont="1" applyFill="1" applyBorder="1" applyAlignment="1">
      <alignment horizontal="center" vertical="top"/>
    </xf>
    <xf numFmtId="191" fontId="9" fillId="34" borderId="61" xfId="36" applyNumberFormat="1" applyFont="1" applyFill="1" applyBorder="1" applyAlignment="1">
      <alignment vertical="top"/>
    </xf>
    <xf numFmtId="0" fontId="8" fillId="34" borderId="13" xfId="0" applyFont="1" applyFill="1" applyBorder="1" applyAlignment="1">
      <alignment horizontal="center"/>
    </xf>
    <xf numFmtId="0" fontId="8" fillId="34" borderId="13" xfId="0" applyFont="1" applyFill="1" applyBorder="1" applyAlignment="1">
      <alignment horizontal="center" vertical="top"/>
    </xf>
    <xf numFmtId="0" fontId="57" fillId="34" borderId="87" xfId="0" applyFont="1" applyFill="1" applyBorder="1" applyAlignment="1">
      <alignment horizontal="center" vertical="top"/>
    </xf>
    <xf numFmtId="40" fontId="8" fillId="34" borderId="88" xfId="35" applyNumberFormat="1" applyFont="1" applyFill="1" applyBorder="1" applyAlignment="1">
      <alignment vertical="top"/>
    </xf>
    <xf numFmtId="40" fontId="8" fillId="34" borderId="89" xfId="35" applyNumberFormat="1" applyFont="1" applyFill="1" applyBorder="1" applyAlignment="1">
      <alignment vertical="top"/>
    </xf>
    <xf numFmtId="187" fontId="9" fillId="0" borderId="35" xfId="35" applyNumberFormat="1" applyFont="1" applyFill="1" applyBorder="1" applyAlignment="1">
      <alignment vertical="top"/>
    </xf>
    <xf numFmtId="187" fontId="9" fillId="0" borderId="36" xfId="35" applyNumberFormat="1" applyFont="1" applyFill="1" applyBorder="1" applyAlignment="1">
      <alignment vertical="top"/>
    </xf>
    <xf numFmtId="0" fontId="54" fillId="0" borderId="75" xfId="0" applyFont="1" applyFill="1" applyBorder="1" applyAlignment="1">
      <alignment horizontal="center" vertical="top"/>
    </xf>
    <xf numFmtId="0" fontId="54" fillId="0" borderId="36" xfId="0" applyFont="1" applyFill="1" applyBorder="1" applyAlignment="1">
      <alignment horizontal="center" vertical="top"/>
    </xf>
    <xf numFmtId="0" fontId="55" fillId="0" borderId="10" xfId="0" applyFont="1" applyFill="1" applyBorder="1" applyAlignment="1">
      <alignment horizontal="center" vertical="top"/>
    </xf>
    <xf numFmtId="187" fontId="9" fillId="34" borderId="35" xfId="35" applyNumberFormat="1" applyFont="1" applyFill="1" applyBorder="1" applyAlignment="1">
      <alignment/>
    </xf>
    <xf numFmtId="187" fontId="9" fillId="34" borderId="35" xfId="37" applyFont="1" applyFill="1" applyBorder="1" applyAlignment="1">
      <alignment horizontal="center"/>
    </xf>
    <xf numFmtId="0" fontId="8" fillId="34" borderId="36" xfId="0" applyFont="1" applyFill="1" applyBorder="1" applyAlignment="1">
      <alignment horizontal="center"/>
    </xf>
    <xf numFmtId="187" fontId="9" fillId="34" borderId="35" xfId="35" applyFont="1" applyFill="1" applyBorder="1" applyAlignment="1">
      <alignment horizontal="center"/>
    </xf>
    <xf numFmtId="189" fontId="8" fillId="34" borderId="41" xfId="35" applyNumberFormat="1" applyFont="1" applyFill="1" applyBorder="1" applyAlignment="1">
      <alignment horizontal="right"/>
    </xf>
    <xf numFmtId="187" fontId="56" fillId="34" borderId="35" xfId="37" applyNumberFormat="1" applyFont="1" applyFill="1" applyBorder="1" applyAlignment="1">
      <alignment/>
    </xf>
    <xf numFmtId="187" fontId="56" fillId="34" borderId="36" xfId="37" applyNumberFormat="1" applyFont="1" applyFill="1" applyBorder="1" applyAlignment="1">
      <alignment/>
    </xf>
    <xf numFmtId="187" fontId="57" fillId="34" borderId="36" xfId="35" applyNumberFormat="1" applyFont="1" applyFill="1" applyBorder="1" applyAlignment="1">
      <alignment/>
    </xf>
    <xf numFmtId="187" fontId="56" fillId="34" borderId="35" xfId="37" applyFont="1" applyFill="1" applyBorder="1" applyAlignment="1">
      <alignment horizontal="center"/>
    </xf>
    <xf numFmtId="0" fontId="57" fillId="34" borderId="36" xfId="0" applyFont="1" applyFill="1" applyBorder="1" applyAlignment="1">
      <alignment horizontal="center"/>
    </xf>
    <xf numFmtId="187" fontId="9" fillId="34" borderId="36" xfId="35" applyNumberFormat="1" applyFont="1" applyFill="1" applyBorder="1" applyAlignment="1">
      <alignment/>
    </xf>
    <xf numFmtId="187" fontId="9" fillId="34" borderId="35" xfId="37" applyNumberFormat="1" applyFont="1" applyFill="1" applyBorder="1" applyAlignment="1">
      <alignment/>
    </xf>
    <xf numFmtId="187" fontId="9" fillId="34" borderId="36" xfId="37" applyNumberFormat="1" applyFont="1" applyFill="1" applyBorder="1" applyAlignment="1">
      <alignment/>
    </xf>
    <xf numFmtId="0" fontId="9" fillId="0" borderId="10" xfId="43" applyFont="1" applyFill="1" applyBorder="1" applyAlignment="1">
      <alignment horizontal="left" vertical="top" wrapText="1"/>
      <protection/>
    </xf>
    <xf numFmtId="0" fontId="54" fillId="34" borderId="47" xfId="0" applyFont="1" applyFill="1" applyBorder="1" applyAlignment="1">
      <alignment horizontal="left"/>
    </xf>
    <xf numFmtId="0" fontId="54" fillId="34" borderId="0" xfId="0" applyFont="1" applyFill="1" applyAlignment="1">
      <alignment/>
    </xf>
    <xf numFmtId="0" fontId="55" fillId="39" borderId="90" xfId="0" applyFont="1" applyFill="1" applyBorder="1" applyAlignment="1">
      <alignment horizontal="center"/>
    </xf>
    <xf numFmtId="0" fontId="8" fillId="0" borderId="61" xfId="0" applyFont="1" applyFill="1" applyBorder="1" applyAlignment="1">
      <alignment horizontal="center"/>
    </xf>
    <xf numFmtId="0" fontId="8" fillId="34" borderId="61" xfId="0" applyFont="1" applyFill="1" applyBorder="1" applyAlignment="1">
      <alignment horizontal="center"/>
    </xf>
    <xf numFmtId="0" fontId="57" fillId="34" borderId="61" xfId="0" applyFont="1" applyFill="1" applyBorder="1" applyAlignment="1">
      <alignment horizontal="center"/>
    </xf>
    <xf numFmtId="0" fontId="57" fillId="34" borderId="61" xfId="0" applyFont="1" applyFill="1" applyBorder="1" applyAlignment="1">
      <alignment horizontal="center" vertical="top"/>
    </xf>
    <xf numFmtId="0" fontId="55" fillId="39" borderId="61" xfId="0" applyFont="1" applyFill="1" applyBorder="1" applyAlignment="1">
      <alignment horizontal="center"/>
    </xf>
    <xf numFmtId="0" fontId="55" fillId="0" borderId="61" xfId="0" applyFont="1" applyFill="1" applyBorder="1" applyAlignment="1">
      <alignment horizontal="center" vertical="top"/>
    </xf>
    <xf numFmtId="0" fontId="9" fillId="34" borderId="64" xfId="0" applyFont="1" applyFill="1" applyBorder="1" applyAlignment="1">
      <alignment vertical="top" wrapText="1"/>
    </xf>
    <xf numFmtId="0" fontId="54" fillId="0" borderId="91" xfId="0" applyFont="1" applyFill="1" applyBorder="1" applyAlignment="1">
      <alignment horizontal="left" vertical="top"/>
    </xf>
    <xf numFmtId="0" fontId="13" fillId="0" borderId="10" xfId="43" applyFont="1" applyBorder="1" applyAlignment="1">
      <alignment horizontal="left" vertical="top" wrapText="1"/>
      <protection/>
    </xf>
    <xf numFmtId="0" fontId="54" fillId="0" borderId="10" xfId="0" applyFont="1" applyFill="1" applyBorder="1" applyAlignment="1">
      <alignment horizontal="left" vertical="top"/>
    </xf>
    <xf numFmtId="0" fontId="54" fillId="0" borderId="65" xfId="0" applyFont="1" applyFill="1" applyBorder="1" applyAlignment="1">
      <alignment horizontal="left" vertical="top"/>
    </xf>
    <xf numFmtId="0" fontId="9" fillId="34" borderId="47" xfId="0" applyFont="1" applyFill="1" applyBorder="1" applyAlignment="1">
      <alignment horizontal="left"/>
    </xf>
    <xf numFmtId="187" fontId="8" fillId="34" borderId="83" xfId="35" applyFont="1" applyFill="1" applyBorder="1" applyAlignment="1">
      <alignment vertical="top"/>
    </xf>
    <xf numFmtId="0" fontId="54" fillId="0" borderId="83" xfId="0" applyFont="1" applyFill="1" applyBorder="1" applyAlignment="1">
      <alignment horizontal="center" vertical="top"/>
    </xf>
    <xf numFmtId="0" fontId="54" fillId="0" borderId="92" xfId="0" applyFont="1" applyFill="1" applyBorder="1" applyAlignment="1">
      <alignment horizontal="left"/>
    </xf>
    <xf numFmtId="187" fontId="54" fillId="0" borderId="92" xfId="35" applyNumberFormat="1" applyFont="1" applyFill="1" applyBorder="1" applyAlignment="1">
      <alignment/>
    </xf>
    <xf numFmtId="187" fontId="54" fillId="0" borderId="83" xfId="35" applyNumberFormat="1" applyFont="1" applyFill="1" applyBorder="1" applyAlignment="1">
      <alignment/>
    </xf>
    <xf numFmtId="187" fontId="55" fillId="34" borderId="83" xfId="35" applyNumberFormat="1" applyFont="1" applyFill="1" applyBorder="1" applyAlignment="1">
      <alignment/>
    </xf>
    <xf numFmtId="187" fontId="54" fillId="0" borderId="92" xfId="35" applyFont="1" applyFill="1" applyBorder="1" applyAlignment="1">
      <alignment horizontal="center"/>
    </xf>
    <xf numFmtId="0" fontId="55" fillId="0" borderId="83" xfId="0" applyFont="1" applyFill="1" applyBorder="1" applyAlignment="1">
      <alignment horizontal="center"/>
    </xf>
    <xf numFmtId="188" fontId="54" fillId="0" borderId="92" xfId="35" applyNumberFormat="1" applyFont="1" applyFill="1" applyBorder="1" applyAlignment="1">
      <alignment horizontal="center"/>
    </xf>
    <xf numFmtId="187" fontId="55" fillId="34" borderId="52" xfId="35" applyNumberFormat="1" applyFont="1" applyFill="1" applyBorder="1" applyAlignment="1">
      <alignment horizontal="right"/>
    </xf>
    <xf numFmtId="40" fontId="55" fillId="34" borderId="83" xfId="35" applyNumberFormat="1" applyFont="1" applyFill="1" applyBorder="1" applyAlignment="1">
      <alignment/>
    </xf>
    <xf numFmtId="40" fontId="55" fillId="34" borderId="52" xfId="35" applyNumberFormat="1" applyFont="1" applyFill="1" applyBorder="1" applyAlignment="1">
      <alignment/>
    </xf>
    <xf numFmtId="0" fontId="54" fillId="0" borderId="46" xfId="0" applyFont="1" applyFill="1" applyBorder="1" applyAlignment="1">
      <alignment horizontal="left" vertical="top"/>
    </xf>
    <xf numFmtId="0" fontId="54" fillId="0" borderId="10" xfId="0" applyFont="1" applyFill="1" applyBorder="1" applyAlignment="1">
      <alignment horizontal="left" vertical="top" wrapText="1"/>
    </xf>
    <xf numFmtId="0" fontId="9" fillId="0" borderId="10" xfId="43" applyFont="1" applyFill="1" applyBorder="1" applyAlignment="1">
      <alignment vertical="justify" wrapText="1"/>
      <protection/>
    </xf>
    <xf numFmtId="2" fontId="16" fillId="0" borderId="10" xfId="36" applyNumberFormat="1" applyFont="1" applyFill="1" applyBorder="1" applyAlignment="1">
      <alignment vertical="justify" wrapText="1"/>
    </xf>
    <xf numFmtId="0" fontId="54" fillId="0" borderId="10" xfId="0" applyFont="1" applyFill="1" applyBorder="1" applyAlignment="1">
      <alignment horizontal="center"/>
    </xf>
    <xf numFmtId="0" fontId="54" fillId="0" borderId="64" xfId="0" applyFont="1" applyFill="1" applyBorder="1" applyAlignment="1">
      <alignment horizontal="center" vertical="top"/>
    </xf>
    <xf numFmtId="0" fontId="54" fillId="0" borderId="81" xfId="0" applyFont="1" applyFill="1" applyBorder="1" applyAlignment="1">
      <alignment horizontal="center" vertical="top"/>
    </xf>
    <xf numFmtId="0" fontId="9" fillId="34" borderId="35" xfId="0" applyFont="1" applyFill="1" applyBorder="1" applyAlignment="1">
      <alignment horizontal="left"/>
    </xf>
    <xf numFmtId="0" fontId="9" fillId="0" borderId="10" xfId="43" applyFont="1" applyBorder="1" applyAlignment="1">
      <alignment horizontal="left" vertical="top" wrapText="1"/>
      <protection/>
    </xf>
    <xf numFmtId="0" fontId="54" fillId="0" borderId="64" xfId="0" applyFont="1" applyFill="1" applyBorder="1" applyAlignment="1">
      <alignment horizontal="center"/>
    </xf>
    <xf numFmtId="0" fontId="59" fillId="0" borderId="0" xfId="0" applyFont="1" applyAlignment="1">
      <alignment horizontal="center"/>
    </xf>
    <xf numFmtId="187" fontId="55" fillId="34" borderId="82" xfId="35" applyFont="1" applyFill="1" applyBorder="1" applyAlignment="1">
      <alignment vertical="top"/>
    </xf>
    <xf numFmtId="0" fontId="54" fillId="0" borderId="91" xfId="0" applyFont="1" applyFill="1" applyBorder="1" applyAlignment="1">
      <alignment horizontal="left"/>
    </xf>
    <xf numFmtId="187" fontId="55" fillId="34" borderId="41" xfId="35" applyFont="1" applyFill="1" applyBorder="1" applyAlignment="1">
      <alignment vertical="top"/>
    </xf>
    <xf numFmtId="0" fontId="9" fillId="0" borderId="47" xfId="0" applyFont="1" applyBorder="1" applyAlignment="1">
      <alignment horizontal="left"/>
    </xf>
    <xf numFmtId="187" fontId="9" fillId="0" borderId="61" xfId="35" applyFont="1" applyBorder="1" applyAlignment="1">
      <alignment/>
    </xf>
    <xf numFmtId="187" fontId="9" fillId="0" borderId="61" xfId="35" applyFont="1" applyBorder="1" applyAlignment="1">
      <alignment horizontal="center"/>
    </xf>
    <xf numFmtId="43" fontId="9" fillId="0" borderId="61" xfId="35" applyNumberFormat="1" applyFont="1" applyFill="1" applyBorder="1" applyAlignment="1">
      <alignment/>
    </xf>
    <xf numFmtId="0" fontId="8" fillId="0" borderId="61" xfId="0" applyFont="1" applyBorder="1" applyAlignment="1">
      <alignment horizontal="center"/>
    </xf>
    <xf numFmtId="187" fontId="8" fillId="34" borderId="61" xfId="0" applyNumberFormat="1" applyFont="1" applyFill="1" applyBorder="1" applyAlignment="1">
      <alignment vertical="top"/>
    </xf>
    <xf numFmtId="43" fontId="54" fillId="0" borderId="0" xfId="0" applyNumberFormat="1" applyFont="1" applyFill="1" applyAlignment="1">
      <alignment/>
    </xf>
    <xf numFmtId="187" fontId="9" fillId="0" borderId="61" xfId="35" applyFont="1" applyFill="1" applyBorder="1" applyAlignment="1">
      <alignment/>
    </xf>
    <xf numFmtId="0" fontId="59" fillId="0" borderId="26" xfId="0" applyFont="1" applyBorder="1" applyAlignment="1">
      <alignment horizontal="center"/>
    </xf>
    <xf numFmtId="0" fontId="58" fillId="0" borderId="10" xfId="0" applyFont="1" applyBorder="1" applyAlignment="1">
      <alignment/>
    </xf>
    <xf numFmtId="43" fontId="58" fillId="0" borderId="10" xfId="33" applyFont="1" applyBorder="1" applyAlignment="1">
      <alignment/>
    </xf>
    <xf numFmtId="43" fontId="58" fillId="0" borderId="10" xfId="33" applyFont="1" applyBorder="1" applyAlignment="1">
      <alignment horizontal="center"/>
    </xf>
    <xf numFmtId="43" fontId="58" fillId="0" borderId="10" xfId="0" applyNumberFormat="1" applyFont="1" applyBorder="1" applyAlignment="1">
      <alignment horizontal="center"/>
    </xf>
    <xf numFmtId="2" fontId="58" fillId="0" borderId="10" xfId="0" applyNumberFormat="1" applyFont="1" applyBorder="1" applyAlignment="1">
      <alignment/>
    </xf>
    <xf numFmtId="0" fontId="59" fillId="0" borderId="17" xfId="0" applyFont="1" applyBorder="1" applyAlignment="1">
      <alignment horizontal="center"/>
    </xf>
    <xf numFmtId="43" fontId="59" fillId="0" borderId="17" xfId="0" applyNumberFormat="1" applyFont="1" applyBorder="1" applyAlignment="1">
      <alignment horizontal="center"/>
    </xf>
    <xf numFmtId="2" fontId="59" fillId="0" borderId="17" xfId="0" applyNumberFormat="1" applyFont="1" applyBorder="1" applyAlignment="1">
      <alignment/>
    </xf>
    <xf numFmtId="0" fontId="59" fillId="0" borderId="77" xfId="0" applyFont="1" applyBorder="1" applyAlignment="1">
      <alignment horizontal="right"/>
    </xf>
    <xf numFmtId="0" fontId="58" fillId="0" borderId="93" xfId="0" applyFont="1" applyBorder="1" applyAlignment="1">
      <alignment/>
    </xf>
    <xf numFmtId="0" fontId="58" fillId="0" borderId="93" xfId="0" applyFont="1" applyBorder="1" applyAlignment="1">
      <alignment horizontal="center"/>
    </xf>
    <xf numFmtId="0" fontId="59" fillId="0" borderId="76" xfId="0" applyFont="1" applyBorder="1" applyAlignment="1">
      <alignment horizontal="center"/>
    </xf>
    <xf numFmtId="2" fontId="60" fillId="0" borderId="10" xfId="0" applyNumberFormat="1" applyFont="1" applyBorder="1" applyAlignment="1">
      <alignment/>
    </xf>
    <xf numFmtId="0" fontId="59" fillId="0" borderId="76" xfId="0" applyFont="1" applyBorder="1" applyAlignment="1">
      <alignment/>
    </xf>
    <xf numFmtId="0" fontId="58" fillId="0" borderId="94" xfId="0" applyFont="1" applyBorder="1" applyAlignment="1">
      <alignment/>
    </xf>
    <xf numFmtId="0" fontId="59" fillId="0" borderId="78" xfId="0" applyFont="1" applyBorder="1" applyAlignment="1">
      <alignment/>
    </xf>
    <xf numFmtId="187" fontId="8" fillId="34" borderId="41" xfId="35" applyNumberFormat="1" applyFont="1" applyFill="1" applyBorder="1" applyAlignment="1">
      <alignment/>
    </xf>
    <xf numFmtId="187" fontId="8" fillId="34" borderId="73" xfId="35" applyNumberFormat="1" applyFont="1" applyFill="1" applyBorder="1" applyAlignment="1">
      <alignment/>
    </xf>
    <xf numFmtId="187" fontId="8" fillId="34" borderId="75" xfId="35" applyNumberFormat="1" applyFont="1" applyFill="1" applyBorder="1" applyAlignment="1">
      <alignment/>
    </xf>
    <xf numFmtId="187" fontId="8" fillId="34" borderId="52" xfId="35" applyNumberFormat="1" applyFont="1" applyFill="1" applyBorder="1" applyAlignment="1">
      <alignment/>
    </xf>
    <xf numFmtId="187" fontId="55" fillId="0" borderId="41" xfId="35" applyNumberFormat="1" applyFont="1" applyFill="1" applyBorder="1" applyAlignment="1">
      <alignment/>
    </xf>
    <xf numFmtId="187" fontId="55" fillId="34" borderId="41" xfId="35" applyNumberFormat="1" applyFont="1" applyFill="1" applyBorder="1" applyAlignment="1">
      <alignment/>
    </xf>
    <xf numFmtId="187" fontId="55" fillId="0" borderId="41" xfId="35" applyNumberFormat="1" applyFont="1" applyFill="1" applyBorder="1" applyAlignment="1">
      <alignment vertical="top"/>
    </xf>
    <xf numFmtId="187" fontId="55" fillId="0" borderId="52" xfId="35" applyNumberFormat="1" applyFont="1" applyFill="1" applyBorder="1" applyAlignment="1">
      <alignment/>
    </xf>
    <xf numFmtId="187" fontId="8" fillId="0" borderId="41" xfId="35" applyNumberFormat="1" applyFont="1" applyFill="1" applyBorder="1" applyAlignment="1">
      <alignment vertical="top"/>
    </xf>
    <xf numFmtId="187" fontId="8" fillId="0" borderId="41" xfId="35" applyNumberFormat="1" applyFont="1" applyFill="1" applyBorder="1" applyAlignment="1">
      <alignment/>
    </xf>
    <xf numFmtId="187" fontId="57" fillId="34" borderId="41" xfId="35" applyNumberFormat="1" applyFont="1" applyFill="1" applyBorder="1" applyAlignment="1">
      <alignment/>
    </xf>
    <xf numFmtId="238" fontId="8" fillId="0" borderId="51" xfId="35" applyNumberFormat="1" applyFont="1" applyFill="1" applyBorder="1" applyAlignment="1">
      <alignment/>
    </xf>
    <xf numFmtId="187" fontId="8" fillId="34" borderId="41" xfId="35" applyNumberFormat="1" applyFont="1" applyFill="1" applyBorder="1" applyAlignment="1">
      <alignment vertical="top"/>
    </xf>
    <xf numFmtId="187" fontId="8" fillId="34" borderId="51" xfId="35" applyNumberFormat="1" applyFont="1" applyFill="1" applyBorder="1" applyAlignment="1">
      <alignment/>
    </xf>
    <xf numFmtId="0" fontId="6" fillId="0" borderId="95" xfId="0" applyFont="1" applyBorder="1" applyAlignment="1">
      <alignment horizontal="center" vertical="center"/>
    </xf>
    <xf numFmtId="0" fontId="6" fillId="0" borderId="50" xfId="0" applyFont="1" applyBorder="1" applyAlignment="1">
      <alignment horizontal="center" vertical="center"/>
    </xf>
    <xf numFmtId="0" fontId="6" fillId="0" borderId="96" xfId="60" applyFont="1" applyBorder="1" applyAlignment="1">
      <alignment horizontal="center" vertical="center" wrapText="1"/>
      <protection/>
    </xf>
    <xf numFmtId="0" fontId="6" fillId="0" borderId="20" xfId="60" applyFont="1" applyBorder="1" applyAlignment="1">
      <alignment horizontal="center" vertical="center" wrapText="1"/>
      <protection/>
    </xf>
    <xf numFmtId="0" fontId="6" fillId="0" borderId="97" xfId="60" applyFont="1" applyBorder="1" applyAlignment="1">
      <alignment horizontal="center"/>
      <protection/>
    </xf>
    <xf numFmtId="0" fontId="6" fillId="0" borderId="98" xfId="60" applyFont="1" applyBorder="1" applyAlignment="1">
      <alignment horizontal="center"/>
      <protection/>
    </xf>
    <xf numFmtId="0" fontId="6" fillId="0" borderId="99" xfId="60" applyFont="1" applyBorder="1" applyAlignment="1">
      <alignment horizontal="center"/>
      <protection/>
    </xf>
    <xf numFmtId="0" fontId="6" fillId="0" borderId="96" xfId="60" applyFont="1" applyBorder="1" applyAlignment="1">
      <alignment horizontal="center"/>
      <protection/>
    </xf>
    <xf numFmtId="0" fontId="6" fillId="0" borderId="100" xfId="60" applyFont="1" applyBorder="1" applyAlignment="1">
      <alignment horizontal="center"/>
      <protection/>
    </xf>
    <xf numFmtId="0" fontId="6" fillId="0" borderId="101" xfId="60" applyFont="1" applyBorder="1" applyAlignment="1">
      <alignment horizontal="center" vertical="center" wrapText="1"/>
      <protection/>
    </xf>
    <xf numFmtId="0" fontId="6" fillId="0" borderId="102" xfId="60" applyFont="1" applyBorder="1" applyAlignment="1">
      <alignment horizontal="center" vertical="center" wrapText="1"/>
      <protection/>
    </xf>
    <xf numFmtId="0" fontId="6" fillId="0" borderId="90" xfId="60" applyFont="1" applyBorder="1" applyAlignment="1">
      <alignment horizontal="center" vertical="center"/>
      <protection/>
    </xf>
    <xf numFmtId="0" fontId="6" fillId="0" borderId="43" xfId="60" applyFont="1" applyBorder="1" applyAlignment="1">
      <alignment horizontal="center" vertical="center"/>
      <protection/>
    </xf>
    <xf numFmtId="49" fontId="8" fillId="0" borderId="95" xfId="61" applyNumberFormat="1" applyFont="1" applyBorder="1" applyAlignment="1">
      <alignment horizontal="center" vertical="center"/>
      <protection/>
    </xf>
    <xf numFmtId="49" fontId="8" fillId="0" borderId="50" xfId="61" applyNumberFormat="1" applyFont="1" applyBorder="1" applyAlignment="1">
      <alignment horizontal="center" vertical="center"/>
      <protection/>
    </xf>
    <xf numFmtId="49" fontId="8" fillId="0" borderId="10" xfId="61" applyNumberFormat="1" applyFont="1" applyBorder="1" applyAlignment="1">
      <alignment horizontal="center" vertical="center"/>
      <protection/>
    </xf>
    <xf numFmtId="0" fontId="55" fillId="0" borderId="10" xfId="0" applyFont="1" applyBorder="1" applyAlignment="1">
      <alignment horizontal="center" vertical="center"/>
    </xf>
    <xf numFmtId="0" fontId="55" fillId="0" borderId="103" xfId="0" applyFont="1" applyFill="1" applyBorder="1" applyAlignment="1">
      <alignment horizontal="center" vertical="center"/>
    </xf>
    <xf numFmtId="0" fontId="55" fillId="0" borderId="104"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103" xfId="0" applyFont="1" applyFill="1" applyBorder="1" applyAlignment="1">
      <alignment horizontal="center" vertical="center"/>
    </xf>
    <xf numFmtId="0" fontId="8" fillId="0" borderId="104" xfId="0" applyFont="1" applyFill="1" applyBorder="1" applyAlignment="1">
      <alignment horizontal="center" vertical="center"/>
    </xf>
    <xf numFmtId="0" fontId="55" fillId="0" borderId="106" xfId="0" applyFont="1" applyFill="1" applyBorder="1" applyAlignment="1">
      <alignment horizontal="center" vertical="center"/>
    </xf>
    <xf numFmtId="0" fontId="55" fillId="0" borderId="107" xfId="0" applyFont="1" applyFill="1" applyBorder="1" applyAlignment="1">
      <alignment horizontal="center" vertical="center"/>
    </xf>
    <xf numFmtId="0" fontId="55" fillId="0" borderId="108" xfId="0" applyFont="1" applyFill="1" applyBorder="1" applyAlignment="1">
      <alignment horizontal="center" vertical="center"/>
    </xf>
    <xf numFmtId="0" fontId="55" fillId="0" borderId="109"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110"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6" xfId="0" applyFont="1" applyFill="1" applyBorder="1" applyAlignment="1">
      <alignment horizontal="center" vertical="center"/>
    </xf>
    <xf numFmtId="0" fontId="55" fillId="0" borderId="90" xfId="0" applyFont="1" applyFill="1" applyBorder="1" applyAlignment="1">
      <alignment horizontal="center" vertical="center"/>
    </xf>
    <xf numFmtId="0" fontId="55" fillId="0" borderId="43" xfId="0" applyFont="1" applyFill="1" applyBorder="1" applyAlignment="1">
      <alignment horizontal="center" vertical="center"/>
    </xf>
    <xf numFmtId="0" fontId="8" fillId="0" borderId="90"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11" xfId="0" applyFont="1" applyFill="1" applyBorder="1" applyAlignment="1">
      <alignment horizontal="center" vertical="center"/>
    </xf>
    <xf numFmtId="0" fontId="8" fillId="0" borderId="112" xfId="0" applyFont="1" applyFill="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3" xfId="0" applyFont="1" applyBorder="1" applyAlignment="1">
      <alignment horizontal="center"/>
    </xf>
    <xf numFmtId="0" fontId="6" fillId="0" borderId="104" xfId="0" applyFont="1" applyBorder="1" applyAlignment="1">
      <alignment horizontal="center"/>
    </xf>
    <xf numFmtId="0" fontId="55" fillId="0" borderId="19" xfId="0" applyFont="1" applyBorder="1" applyAlignment="1">
      <alignment horizontal="center" vertical="center"/>
    </xf>
    <xf numFmtId="0" fontId="55" fillId="0" borderId="26" xfId="0" applyFont="1" applyBorder="1" applyAlignment="1">
      <alignment horizontal="center" vertical="center"/>
    </xf>
    <xf numFmtId="0" fontId="6" fillId="0" borderId="19" xfId="60" applyFont="1" applyBorder="1" applyAlignment="1">
      <alignment horizontal="center" vertical="center"/>
      <protection/>
    </xf>
    <xf numFmtId="0" fontId="6" fillId="0" borderId="14" xfId="60" applyFont="1" applyBorder="1" applyAlignment="1">
      <alignment horizontal="center" vertical="center"/>
      <protection/>
    </xf>
    <xf numFmtId="0" fontId="6" fillId="0" borderId="26" xfId="60" applyFont="1" applyBorder="1" applyAlignment="1">
      <alignment horizontal="center" vertical="center"/>
      <protection/>
    </xf>
    <xf numFmtId="0" fontId="6" fillId="0" borderId="10" xfId="60" applyFont="1" applyBorder="1" applyAlignment="1">
      <alignment horizontal="center"/>
      <protection/>
    </xf>
    <xf numFmtId="0" fontId="6" fillId="0" borderId="10" xfId="60" applyFont="1" applyBorder="1" applyAlignment="1">
      <alignment horizontal="center" vertical="center" wrapText="1"/>
      <protection/>
    </xf>
    <xf numFmtId="0" fontId="6" fillId="0" borderId="19" xfId="60" applyFont="1" applyBorder="1" applyAlignment="1">
      <alignment horizontal="center" vertical="center" wrapText="1"/>
      <protection/>
    </xf>
    <xf numFmtId="0" fontId="6" fillId="0" borderId="26" xfId="60" applyFont="1" applyBorder="1" applyAlignment="1">
      <alignment horizontal="center" vertical="center" wrapText="1"/>
      <protection/>
    </xf>
    <xf numFmtId="0" fontId="6" fillId="0" borderId="12" xfId="60" applyFont="1" applyBorder="1" applyAlignment="1">
      <alignment horizontal="center" vertical="center" wrapText="1"/>
      <protection/>
    </xf>
    <xf numFmtId="0" fontId="6" fillId="0" borderId="113" xfId="60" applyFont="1" applyBorder="1" applyAlignment="1">
      <alignment horizontal="center" vertical="center" wrapText="1"/>
      <protection/>
    </xf>
    <xf numFmtId="0" fontId="6" fillId="0" borderId="59" xfId="60" applyFont="1" applyBorder="1" applyAlignment="1">
      <alignment horizontal="center" vertical="center" wrapText="1"/>
      <protection/>
    </xf>
    <xf numFmtId="0" fontId="8" fillId="0" borderId="100" xfId="62" applyFont="1" applyBorder="1" applyAlignment="1">
      <alignment horizontal="center" vertical="center" wrapText="1"/>
      <protection/>
    </xf>
    <xf numFmtId="0" fontId="8" fillId="0" borderId="10" xfId="62" applyFont="1" applyBorder="1" applyAlignment="1">
      <alignment horizontal="center" vertical="center" wrapText="1"/>
      <protection/>
    </xf>
    <xf numFmtId="0" fontId="8" fillId="0" borderId="97" xfId="62" applyFont="1" applyBorder="1" applyAlignment="1">
      <alignment horizontal="center" vertical="center" wrapText="1"/>
      <protection/>
    </xf>
    <xf numFmtId="0" fontId="8" fillId="0" borderId="98" xfId="62" applyFont="1" applyBorder="1" applyAlignment="1">
      <alignment horizontal="center" vertical="center" wrapText="1"/>
      <protection/>
    </xf>
    <xf numFmtId="0" fontId="8" fillId="0" borderId="114" xfId="62" applyFont="1" applyBorder="1" applyAlignment="1">
      <alignment horizontal="center" vertical="center" wrapText="1"/>
      <protection/>
    </xf>
    <xf numFmtId="0" fontId="8" fillId="0" borderId="115" xfId="62" applyFont="1" applyBorder="1" applyAlignment="1">
      <alignment horizontal="center" vertical="top" wrapText="1"/>
      <protection/>
    </xf>
    <xf numFmtId="0" fontId="8" fillId="0" borderId="98" xfId="62" applyFont="1" applyBorder="1" applyAlignment="1">
      <alignment horizontal="center" vertical="top" wrapText="1"/>
      <protection/>
    </xf>
    <xf numFmtId="0" fontId="8" fillId="0" borderId="114" xfId="62" applyFont="1" applyBorder="1" applyAlignment="1">
      <alignment horizontal="center" vertical="top" wrapText="1"/>
      <protection/>
    </xf>
    <xf numFmtId="0" fontId="6" fillId="0" borderId="116" xfId="62" applyFont="1" applyBorder="1" applyAlignment="1">
      <alignment horizontal="center" wrapText="1"/>
      <protection/>
    </xf>
    <xf numFmtId="0" fontId="6" fillId="0" borderId="100" xfId="62" applyFont="1" applyBorder="1" applyAlignment="1">
      <alignment horizontal="center" wrapText="1"/>
      <protection/>
    </xf>
    <xf numFmtId="0" fontId="6" fillId="0" borderId="117" xfId="62" applyFont="1" applyBorder="1" applyAlignment="1">
      <alignment horizontal="center" wrapText="1"/>
      <protection/>
    </xf>
    <xf numFmtId="0" fontId="59" fillId="0" borderId="19" xfId="0" applyFont="1" applyBorder="1" applyAlignment="1">
      <alignment horizontal="center" vertical="center"/>
    </xf>
    <xf numFmtId="0" fontId="59" fillId="0" borderId="26" xfId="0" applyFont="1" applyBorder="1" applyAlignment="1">
      <alignment horizontal="center" vertical="center"/>
    </xf>
    <xf numFmtId="0" fontId="58" fillId="0" borderId="76" xfId="0" applyFont="1" applyBorder="1" applyAlignment="1">
      <alignment horizontal="left" vertical="top" wrapText="1"/>
    </xf>
    <xf numFmtId="0" fontId="59" fillId="0" borderId="0" xfId="0" applyFont="1" applyAlignment="1">
      <alignment horizontal="center"/>
    </xf>
    <xf numFmtId="0" fontId="58" fillId="0" borderId="76" xfId="0" applyFont="1" applyBorder="1" applyAlignment="1">
      <alignment horizontal="left"/>
    </xf>
    <xf numFmtId="0" fontId="58" fillId="0" borderId="0" xfId="0" applyFont="1" applyBorder="1" applyAlignment="1">
      <alignment horizontal="left"/>
    </xf>
    <xf numFmtId="0" fontId="59" fillId="0" borderId="76" xfId="0" applyFont="1" applyBorder="1" applyAlignment="1">
      <alignment horizontal="left"/>
    </xf>
    <xf numFmtId="0" fontId="59" fillId="0" borderId="0" xfId="0" applyFont="1" applyBorder="1" applyAlignment="1">
      <alignment horizontal="left"/>
    </xf>
    <xf numFmtId="0" fontId="59" fillId="0" borderId="12" xfId="0" applyFont="1" applyBorder="1" applyAlignment="1">
      <alignment horizontal="center"/>
    </xf>
    <xf numFmtId="0" fontId="59" fillId="0" borderId="59" xfId="0" applyFont="1" applyBorder="1" applyAlignment="1">
      <alignment horizontal="center"/>
    </xf>
  </cellXfs>
  <cellStyles count="64">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Comma" xfId="33"/>
    <cellStyle name="Comma [0]" xfId="34"/>
    <cellStyle name="Comma 2" xfId="35"/>
    <cellStyle name="Comma 2 2" xfId="36"/>
    <cellStyle name="Comma 4" xfId="37"/>
    <cellStyle name="Comma_ต้นทุนขั้น 3 ปี55ตาราง 7-12 เปรียบเทียบปี 53,54(7.2.55)ชุดคณะทำงาน" xfId="38"/>
    <cellStyle name="Currency" xfId="39"/>
    <cellStyle name="Currency [0]" xfId="40"/>
    <cellStyle name="Normal 2" xfId="41"/>
    <cellStyle name="Normal 3" xfId="42"/>
    <cellStyle name="Normal_ต้นทุนขั้น 3 ปี55ตาราง 7-12 เปรียบเทียบปี 53,54(7.2.55)ชุดคณะทำงาน" xfId="43"/>
    <cellStyle name="Percent" xfId="44"/>
    <cellStyle name="Percent 2" xfId="45"/>
    <cellStyle name="เครื่องหมายจุลภาค 4 2" xfId="46"/>
    <cellStyle name="เครื่องหมายจุลภาค 4 2 2 2" xfId="47"/>
    <cellStyle name="เครื่องหมายจุลภาค_ตารางต้นทุน_51ณ16.12.51" xfId="48"/>
    <cellStyle name="เซลล์ตรวจสอบ" xfId="49"/>
    <cellStyle name="เซลล์ที่มีการเชื่อมโยง" xfId="50"/>
    <cellStyle name="แย่" xfId="51"/>
    <cellStyle name="แสดงผล" xfId="52"/>
    <cellStyle name="การคำนวณ" xfId="53"/>
    <cellStyle name="ข้อความเตือน" xfId="54"/>
    <cellStyle name="ข้อความอธิบาย" xfId="55"/>
    <cellStyle name="ชื่อเรื่อง" xfId="56"/>
    <cellStyle name="ดี" xfId="57"/>
    <cellStyle name="ปกติ 4" xfId="58"/>
    <cellStyle name="ปกติ_ต้นทุนตามศ.ต้นทุนแยกคชจ." xfId="59"/>
    <cellStyle name="ปกติ_ตาราง2" xfId="60"/>
    <cellStyle name="ปกติ_ตารางต้นทุน_51ณ16.12.51" xfId="61"/>
    <cellStyle name="ปกติ_ตารางที่11-12 ณ14.02.53" xfId="62"/>
    <cellStyle name="ปกติ_สิ่งที่ส่งมาด้วย1(ต.1-6)ณ25.01.53" xfId="63"/>
    <cellStyle name="ป้อนค่า" xfId="64"/>
    <cellStyle name="ปานกลาง" xfId="65"/>
    <cellStyle name="ผลรวม" xfId="66"/>
    <cellStyle name="ส่วนที่ถูกเน้น1" xfId="67"/>
    <cellStyle name="ส่วนที่ถูกเน้น2" xfId="68"/>
    <cellStyle name="ส่วนที่ถูกเน้น3" xfId="69"/>
    <cellStyle name="ส่วนที่ถูกเน้น4" xfId="70"/>
    <cellStyle name="ส่วนที่ถูกเน้น5" xfId="71"/>
    <cellStyle name="ส่วนที่ถูกเน้น6" xfId="72"/>
    <cellStyle name="หมายเหตุ" xfId="73"/>
    <cellStyle name="หัวเรื่อง 1" xfId="74"/>
    <cellStyle name="หัวเรื่อง 2" xfId="75"/>
    <cellStyle name="หัวเรื่อง 3" xfId="76"/>
    <cellStyle name="หัวเรื่อง 4" xfId="7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K35"/>
  <sheetViews>
    <sheetView tabSelected="1" zoomScalePageLayoutView="0" workbookViewId="0" topLeftCell="A1">
      <selection activeCell="D15" sqref="D15"/>
    </sheetView>
  </sheetViews>
  <sheetFormatPr defaultColWidth="9.140625" defaultRowHeight="15"/>
  <cols>
    <col min="1" max="1" width="7.00390625" style="12" customWidth="1"/>
    <col min="2" max="2" width="40.8515625" style="6" bestFit="1" customWidth="1"/>
    <col min="3" max="4" width="20.57421875" style="6" bestFit="1" customWidth="1"/>
    <col min="5" max="5" width="18.140625" style="6" bestFit="1" customWidth="1"/>
    <col min="6" max="6" width="19.8515625" style="6" bestFit="1" customWidth="1"/>
    <col min="7" max="7" width="6.8515625" style="6" customWidth="1"/>
    <col min="8" max="8" width="9.140625" style="6" customWidth="1"/>
    <col min="9" max="9" width="42.421875" style="6" customWidth="1"/>
    <col min="10" max="11" width="20.57421875" style="6" bestFit="1" customWidth="1"/>
    <col min="12" max="16384" width="9.140625" style="6" customWidth="1"/>
  </cols>
  <sheetData>
    <row r="1" spans="1:6" ht="21">
      <c r="A1" s="123" t="s">
        <v>293</v>
      </c>
      <c r="E1" s="5"/>
      <c r="F1" s="51"/>
    </row>
    <row r="2" spans="3:10" ht="21">
      <c r="C2" s="124"/>
      <c r="D2" s="124"/>
      <c r="E2" s="124"/>
      <c r="F2" s="125"/>
      <c r="G2" s="5"/>
      <c r="J2" s="387"/>
    </row>
    <row r="3" spans="1:11" ht="21">
      <c r="A3" s="696" t="s">
        <v>47</v>
      </c>
      <c r="B3" s="126" t="s">
        <v>0</v>
      </c>
      <c r="C3" s="126" t="s">
        <v>1</v>
      </c>
      <c r="D3" s="126" t="s">
        <v>2</v>
      </c>
      <c r="E3" s="126" t="s">
        <v>3</v>
      </c>
      <c r="F3" s="126" t="s">
        <v>4</v>
      </c>
      <c r="I3" s="2" t="s">
        <v>294</v>
      </c>
      <c r="J3" s="2"/>
      <c r="K3" s="2"/>
    </row>
    <row r="4" spans="1:11" ht="24" thickBot="1">
      <c r="A4" s="697"/>
      <c r="B4" s="127" t="s">
        <v>12</v>
      </c>
      <c r="C4" s="128">
        <f>SUM(C5:C12)</f>
        <v>12049832468.25</v>
      </c>
      <c r="D4" s="128">
        <f>SUM(D5:D12)</f>
        <v>541092884.12</v>
      </c>
      <c r="E4" s="128">
        <f>SUM(E5:E12)</f>
        <v>3275141077.24</v>
      </c>
      <c r="F4" s="129">
        <f>SUM(C4:E4)</f>
        <v>15866066429.61</v>
      </c>
      <c r="I4" s="130" t="s">
        <v>6</v>
      </c>
      <c r="J4" s="131"/>
      <c r="K4" s="132">
        <f>K5+K7</f>
        <v>15866066429.610022</v>
      </c>
    </row>
    <row r="5" spans="1:11" ht="21.75" thickTop="1">
      <c r="A5" s="133">
        <v>1</v>
      </c>
      <c r="B5" s="1" t="s">
        <v>51</v>
      </c>
      <c r="C5" s="134">
        <v>423927372.4099998</v>
      </c>
      <c r="D5" s="134">
        <v>0</v>
      </c>
      <c r="E5" s="134">
        <v>58503925.69</v>
      </c>
      <c r="F5" s="135">
        <f>SUM(C5:E5)</f>
        <v>482431298.0999998</v>
      </c>
      <c r="I5" s="2" t="s">
        <v>5</v>
      </c>
      <c r="J5" s="8"/>
      <c r="K5" s="8">
        <v>17409882914.03002</v>
      </c>
    </row>
    <row r="6" spans="1:11" ht="21">
      <c r="A6" s="133">
        <v>2</v>
      </c>
      <c r="B6" s="1" t="s">
        <v>52</v>
      </c>
      <c r="C6" s="134">
        <v>42665261.879999995</v>
      </c>
      <c r="D6" s="134">
        <v>1212746.5</v>
      </c>
      <c r="E6" s="136"/>
      <c r="F6" s="135">
        <f aca="true" t="shared" si="0" ref="F6:F11">SUM(C6:E6)</f>
        <v>43878008.379999995</v>
      </c>
      <c r="I6" s="137" t="s">
        <v>295</v>
      </c>
      <c r="J6" s="138">
        <f>SUM(J10:J2000)</f>
        <v>0</v>
      </c>
      <c r="K6" s="131"/>
    </row>
    <row r="7" spans="1:11" ht="23.25">
      <c r="A7" s="133">
        <v>3</v>
      </c>
      <c r="B7" s="1" t="s">
        <v>53</v>
      </c>
      <c r="C7" s="134">
        <v>17670203.250000004</v>
      </c>
      <c r="D7" s="134">
        <v>2796476.55</v>
      </c>
      <c r="E7" s="136"/>
      <c r="F7" s="135">
        <f t="shared" si="0"/>
        <v>20466679.800000004</v>
      </c>
      <c r="I7" s="137" t="s">
        <v>296</v>
      </c>
      <c r="J7" s="139">
        <v>1543816484.42</v>
      </c>
      <c r="K7" s="139">
        <f>J6-J7</f>
        <v>-1543816484.42</v>
      </c>
    </row>
    <row r="8" spans="1:11" ht="23.25">
      <c r="A8" s="133">
        <v>4</v>
      </c>
      <c r="B8" s="1" t="s">
        <v>54</v>
      </c>
      <c r="C8" s="134">
        <v>171704083.96000004</v>
      </c>
      <c r="D8" s="134">
        <v>7264982.389999999</v>
      </c>
      <c r="E8" s="140">
        <v>105384821.49999999</v>
      </c>
      <c r="F8" s="135">
        <f t="shared" si="0"/>
        <v>284353887.85</v>
      </c>
      <c r="I8" s="130"/>
      <c r="J8" s="131"/>
      <c r="K8" s="141"/>
    </row>
    <row r="9" spans="1:11" ht="21">
      <c r="A9" s="133">
        <v>5</v>
      </c>
      <c r="B9" s="1" t="s">
        <v>55</v>
      </c>
      <c r="C9" s="134">
        <v>92615717.63</v>
      </c>
      <c r="D9" s="134">
        <v>11344497.729999997</v>
      </c>
      <c r="E9" s="134">
        <v>3338826.05</v>
      </c>
      <c r="F9" s="135">
        <f t="shared" si="0"/>
        <v>107299041.40999998</v>
      </c>
      <c r="I9" s="142" t="s">
        <v>116</v>
      </c>
      <c r="J9" s="142" t="s">
        <v>117</v>
      </c>
      <c r="K9" s="142" t="s">
        <v>118</v>
      </c>
    </row>
    <row r="10" spans="1:11" ht="21">
      <c r="A10" s="133">
        <v>6</v>
      </c>
      <c r="B10" s="1" t="s">
        <v>56</v>
      </c>
      <c r="C10" s="134"/>
      <c r="D10" s="143"/>
      <c r="E10" s="143"/>
      <c r="F10" s="135">
        <f t="shared" si="0"/>
        <v>0</v>
      </c>
      <c r="I10" s="144" t="s">
        <v>113</v>
      </c>
      <c r="J10" s="144"/>
      <c r="K10" s="144"/>
    </row>
    <row r="11" spans="1:11" ht="21">
      <c r="A11" s="133">
        <v>7</v>
      </c>
      <c r="B11" s="1" t="s">
        <v>57</v>
      </c>
      <c r="C11" s="134">
        <v>11299986000</v>
      </c>
      <c r="D11" s="134">
        <v>518417000</v>
      </c>
      <c r="E11" s="143">
        <v>3107913500</v>
      </c>
      <c r="F11" s="135">
        <f t="shared" si="0"/>
        <v>14926316500</v>
      </c>
      <c r="I11" s="144" t="s">
        <v>114</v>
      </c>
      <c r="J11" s="144"/>
      <c r="K11" s="144"/>
    </row>
    <row r="12" spans="1:11" ht="23.25">
      <c r="A12" s="133">
        <v>8</v>
      </c>
      <c r="B12" s="1" t="s">
        <v>129</v>
      </c>
      <c r="C12" s="145">
        <v>1263829.1200000003</v>
      </c>
      <c r="D12" s="146">
        <v>57180.95</v>
      </c>
      <c r="E12" s="145">
        <v>4</v>
      </c>
      <c r="F12" s="135">
        <f>SUM(C12:E12)</f>
        <v>1321014.0700000003</v>
      </c>
      <c r="I12" s="144" t="s">
        <v>115</v>
      </c>
      <c r="J12" s="144"/>
      <c r="K12" s="438">
        <v>1543816484.42</v>
      </c>
    </row>
    <row r="13" spans="9:11" ht="21">
      <c r="I13" s="144"/>
      <c r="J13" s="144"/>
      <c r="K13" s="144"/>
    </row>
    <row r="14" spans="4:11" ht="21">
      <c r="D14" s="5"/>
      <c r="F14" s="387"/>
      <c r="I14" s="144"/>
      <c r="J14" s="144"/>
      <c r="K14" s="144"/>
    </row>
    <row r="15" spans="9:11" ht="21">
      <c r="I15" s="144"/>
      <c r="J15" s="144"/>
      <c r="K15" s="144"/>
    </row>
    <row r="16" spans="2:11" ht="23.25">
      <c r="B16" s="2"/>
      <c r="C16" s="2"/>
      <c r="D16" s="2"/>
      <c r="F16" s="5"/>
      <c r="I16" s="144"/>
      <c r="J16" s="144"/>
      <c r="K16" s="139">
        <v>1543816484.42</v>
      </c>
    </row>
    <row r="17" spans="2:11" ht="21">
      <c r="B17" s="2"/>
      <c r="C17" s="8"/>
      <c r="D17" s="8"/>
      <c r="I17" s="144"/>
      <c r="J17" s="144"/>
      <c r="K17" s="144"/>
    </row>
    <row r="18" spans="2:11" ht="21">
      <c r="B18" s="137"/>
      <c r="C18" s="131"/>
      <c r="D18" s="131"/>
      <c r="I18" s="144"/>
      <c r="J18" s="144"/>
      <c r="K18" s="144"/>
    </row>
    <row r="19" spans="2:11" ht="23.25">
      <c r="B19" s="137"/>
      <c r="C19" s="147"/>
      <c r="D19" s="147"/>
      <c r="I19" s="144"/>
      <c r="J19" s="144"/>
      <c r="K19" s="144"/>
    </row>
    <row r="20" spans="2:11" ht="23.25">
      <c r="B20" s="130"/>
      <c r="C20" s="131"/>
      <c r="D20" s="141"/>
      <c r="I20" s="144"/>
      <c r="J20" s="144"/>
      <c r="K20" s="144"/>
    </row>
    <row r="21" spans="9:11" ht="21">
      <c r="I21" s="144"/>
      <c r="J21" s="144"/>
      <c r="K21" s="144"/>
    </row>
    <row r="22" spans="9:11" ht="21">
      <c r="I22" s="144"/>
      <c r="J22" s="144"/>
      <c r="K22" s="144"/>
    </row>
    <row r="23" spans="9:11" ht="21">
      <c r="I23" s="144"/>
      <c r="J23" s="144"/>
      <c r="K23" s="144"/>
    </row>
    <row r="24" spans="9:11" ht="21">
      <c r="I24" s="144"/>
      <c r="J24" s="144"/>
      <c r="K24" s="144"/>
    </row>
    <row r="25" spans="9:11" ht="21">
      <c r="I25" s="144"/>
      <c r="J25" s="144"/>
      <c r="K25" s="144"/>
    </row>
    <row r="26" spans="9:11" ht="21">
      <c r="I26" s="144"/>
      <c r="J26" s="144"/>
      <c r="K26" s="144"/>
    </row>
    <row r="27" spans="9:11" ht="21">
      <c r="I27" s="144"/>
      <c r="J27" s="144"/>
      <c r="K27" s="144"/>
    </row>
    <row r="28" spans="9:11" ht="21">
      <c r="I28" s="144"/>
      <c r="J28" s="144"/>
      <c r="K28" s="144"/>
    </row>
    <row r="29" spans="9:11" ht="21">
      <c r="I29" s="144"/>
      <c r="J29" s="144"/>
      <c r="K29" s="144"/>
    </row>
    <row r="30" spans="9:11" ht="21">
      <c r="I30" s="144"/>
      <c r="J30" s="144"/>
      <c r="K30" s="144"/>
    </row>
    <row r="31" spans="9:11" ht="21">
      <c r="I31" s="144"/>
      <c r="J31" s="144"/>
      <c r="K31" s="144"/>
    </row>
    <row r="32" spans="9:11" ht="21">
      <c r="I32" s="144"/>
      <c r="J32" s="144"/>
      <c r="K32" s="144"/>
    </row>
    <row r="33" spans="9:11" ht="21">
      <c r="I33" s="144"/>
      <c r="J33" s="144"/>
      <c r="K33" s="144"/>
    </row>
    <row r="34" spans="9:11" ht="21">
      <c r="I34" s="144"/>
      <c r="J34" s="144"/>
      <c r="K34" s="144"/>
    </row>
    <row r="35" spans="9:11" ht="21">
      <c r="I35" s="144"/>
      <c r="J35" s="144"/>
      <c r="K35" s="144"/>
    </row>
  </sheetData>
  <sheetProtection/>
  <mergeCells count="1">
    <mergeCell ref="A3:A4"/>
  </mergeCells>
  <printOptions/>
  <pageMargins left="0.7" right="0.7" top="0.75" bottom="0.75" header="0.3" footer="0.3"/>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tabColor rgb="FF00B050"/>
  </sheetPr>
  <dimension ref="A1:K18"/>
  <sheetViews>
    <sheetView zoomScalePageLayoutView="0" workbookViewId="0" topLeftCell="A8">
      <selection activeCell="C8" sqref="C8"/>
    </sheetView>
  </sheetViews>
  <sheetFormatPr defaultColWidth="9.140625" defaultRowHeight="15"/>
  <cols>
    <col min="1" max="1" width="8.57421875" style="6" customWidth="1"/>
    <col min="2" max="2" width="69.140625" style="6" customWidth="1"/>
    <col min="3" max="3" width="76.8515625" style="6" customWidth="1"/>
    <col min="4" max="11" width="9.140625" style="6" customWidth="1"/>
    <col min="12" max="16384" width="9.140625" style="6" customWidth="1"/>
  </cols>
  <sheetData>
    <row r="1" ht="21">
      <c r="A1" s="226" t="s">
        <v>318</v>
      </c>
    </row>
    <row r="2" ht="21">
      <c r="A2" s="6" t="s">
        <v>139</v>
      </c>
    </row>
    <row r="3" spans="1:3" ht="21">
      <c r="A3" s="227" t="s">
        <v>47</v>
      </c>
      <c r="B3" s="142" t="s">
        <v>36</v>
      </c>
      <c r="C3" s="142" t="s">
        <v>44</v>
      </c>
    </row>
    <row r="4" spans="1:11" ht="168">
      <c r="A4" s="228">
        <v>2</v>
      </c>
      <c r="B4" s="413" t="s">
        <v>258</v>
      </c>
      <c r="C4" s="304" t="s">
        <v>481</v>
      </c>
      <c r="D4" s="414"/>
      <c r="E4" s="414"/>
      <c r="F4" s="414"/>
      <c r="G4" s="414"/>
      <c r="H4" s="414"/>
      <c r="I4" s="414"/>
      <c r="J4" s="414"/>
      <c r="K4" s="414"/>
    </row>
    <row r="5" spans="1:11" ht="123.75" customHeight="1">
      <c r="A5" s="228">
        <v>3</v>
      </c>
      <c r="B5" s="413" t="s">
        <v>261</v>
      </c>
      <c r="C5" s="304" t="s">
        <v>482</v>
      </c>
      <c r="D5" s="414"/>
      <c r="E5" s="414"/>
      <c r="F5" s="414"/>
      <c r="G5" s="414"/>
      <c r="H5" s="414"/>
      <c r="I5" s="414"/>
      <c r="J5" s="414"/>
      <c r="K5" s="414"/>
    </row>
    <row r="6" spans="1:11" ht="126">
      <c r="A6" s="228">
        <v>4</v>
      </c>
      <c r="B6" s="413" t="s">
        <v>259</v>
      </c>
      <c r="C6" s="304" t="s">
        <v>483</v>
      </c>
      <c r="D6" s="414"/>
      <c r="E6" s="414"/>
      <c r="F6" s="414"/>
      <c r="G6" s="414"/>
      <c r="H6" s="414"/>
      <c r="I6" s="414"/>
      <c r="J6" s="414"/>
      <c r="K6" s="414"/>
    </row>
    <row r="7" spans="1:11" ht="189">
      <c r="A7" s="228">
        <v>5</v>
      </c>
      <c r="B7" s="413" t="s">
        <v>262</v>
      </c>
      <c r="C7" s="304" t="s">
        <v>484</v>
      </c>
      <c r="D7" s="414"/>
      <c r="E7" s="414"/>
      <c r="F7" s="414"/>
      <c r="G7" s="414"/>
      <c r="H7" s="414"/>
      <c r="I7" s="414"/>
      <c r="J7" s="414"/>
      <c r="K7" s="414"/>
    </row>
    <row r="8" spans="1:11" ht="105">
      <c r="A8" s="228">
        <v>6</v>
      </c>
      <c r="B8" s="413" t="s">
        <v>263</v>
      </c>
      <c r="C8" s="304" t="s">
        <v>604</v>
      </c>
      <c r="D8" s="414"/>
      <c r="E8" s="414"/>
      <c r="F8" s="414"/>
      <c r="G8" s="414"/>
      <c r="H8" s="414"/>
      <c r="I8" s="414"/>
      <c r="J8" s="414"/>
      <c r="K8" s="414"/>
    </row>
    <row r="9" spans="1:11" ht="105">
      <c r="A9" s="228">
        <v>7</v>
      </c>
      <c r="B9" s="413" t="s">
        <v>266</v>
      </c>
      <c r="C9" s="304" t="s">
        <v>485</v>
      </c>
      <c r="D9" s="414"/>
      <c r="E9" s="414"/>
      <c r="F9" s="414"/>
      <c r="G9" s="414"/>
      <c r="H9" s="414"/>
      <c r="I9" s="414"/>
      <c r="J9" s="414"/>
      <c r="K9" s="414"/>
    </row>
    <row r="10" spans="1:11" ht="168">
      <c r="A10" s="228">
        <v>8</v>
      </c>
      <c r="B10" s="415" t="s">
        <v>264</v>
      </c>
      <c r="C10" s="304" t="s">
        <v>486</v>
      </c>
      <c r="D10" s="414"/>
      <c r="E10" s="414"/>
      <c r="F10" s="414"/>
      <c r="G10" s="414"/>
      <c r="H10" s="414"/>
      <c r="I10" s="414"/>
      <c r="J10" s="414"/>
      <c r="K10" s="414"/>
    </row>
    <row r="11" spans="1:11" ht="84">
      <c r="A11" s="228">
        <v>10</v>
      </c>
      <c r="B11" s="415" t="s">
        <v>267</v>
      </c>
      <c r="C11" s="305" t="s">
        <v>487</v>
      </c>
      <c r="D11" s="414"/>
      <c r="E11" s="414"/>
      <c r="F11" s="414"/>
      <c r="G11" s="414"/>
      <c r="H11" s="414"/>
      <c r="I11" s="414"/>
      <c r="J11" s="414"/>
      <c r="K11" s="414"/>
    </row>
    <row r="12" spans="1:11" ht="84">
      <c r="A12" s="228">
        <v>11</v>
      </c>
      <c r="B12" s="413" t="s">
        <v>422</v>
      </c>
      <c r="C12" s="304" t="s">
        <v>490</v>
      </c>
      <c r="D12" s="414"/>
      <c r="E12" s="414"/>
      <c r="F12" s="414"/>
      <c r="G12" s="414"/>
      <c r="H12" s="414"/>
      <c r="I12" s="414"/>
      <c r="J12" s="414"/>
      <c r="K12" s="414"/>
    </row>
    <row r="13" spans="1:11" ht="147">
      <c r="A13" s="228">
        <v>12</v>
      </c>
      <c r="B13" s="643" t="s">
        <v>268</v>
      </c>
      <c r="C13" s="304" t="s">
        <v>491</v>
      </c>
      <c r="D13" s="414"/>
      <c r="E13" s="414"/>
      <c r="F13" s="414"/>
      <c r="G13" s="414"/>
      <c r="H13" s="414"/>
      <c r="I13" s="414"/>
      <c r="J13" s="414"/>
      <c r="K13" s="414"/>
    </row>
    <row r="14" spans="1:11" ht="168">
      <c r="A14" s="228">
        <v>13</v>
      </c>
      <c r="B14" s="644" t="s">
        <v>270</v>
      </c>
      <c r="C14" s="304" t="s">
        <v>494</v>
      </c>
      <c r="D14" s="414"/>
      <c r="E14" s="414"/>
      <c r="F14" s="414"/>
      <c r="G14" s="414"/>
      <c r="H14" s="414"/>
      <c r="I14" s="414"/>
      <c r="J14" s="414"/>
      <c r="K14" s="414"/>
    </row>
    <row r="15" spans="1:11" ht="84">
      <c r="A15" s="601">
        <v>15</v>
      </c>
      <c r="B15" s="415" t="s">
        <v>273</v>
      </c>
      <c r="C15" s="304" t="s">
        <v>488</v>
      </c>
      <c r="D15" s="414"/>
      <c r="E15" s="414"/>
      <c r="F15" s="414"/>
      <c r="G15" s="414"/>
      <c r="H15" s="414"/>
      <c r="I15" s="414"/>
      <c r="J15" s="414"/>
      <c r="K15" s="414"/>
    </row>
    <row r="16" spans="1:11" ht="105">
      <c r="A16" s="228">
        <v>16</v>
      </c>
      <c r="B16" s="645" t="s">
        <v>359</v>
      </c>
      <c r="C16" s="304" t="s">
        <v>489</v>
      </c>
      <c r="D16" s="414"/>
      <c r="E16" s="414"/>
      <c r="F16" s="414"/>
      <c r="G16" s="414"/>
      <c r="H16" s="414"/>
      <c r="I16" s="414"/>
      <c r="J16" s="414"/>
      <c r="K16" s="414"/>
    </row>
    <row r="17" spans="1:11" ht="210">
      <c r="A17" s="228">
        <v>17</v>
      </c>
      <c r="B17" s="413" t="s">
        <v>269</v>
      </c>
      <c r="C17" s="646" t="s">
        <v>497</v>
      </c>
      <c r="D17" s="414"/>
      <c r="E17" s="414"/>
      <c r="F17" s="414"/>
      <c r="G17" s="414"/>
      <c r="H17" s="414"/>
      <c r="I17" s="414"/>
      <c r="J17" s="414"/>
      <c r="K17" s="414"/>
    </row>
    <row r="18" spans="1:11" ht="126">
      <c r="A18" s="228">
        <v>18</v>
      </c>
      <c r="B18" s="413" t="s">
        <v>274</v>
      </c>
      <c r="C18" s="304" t="s">
        <v>507</v>
      </c>
      <c r="D18" s="414"/>
      <c r="E18" s="414"/>
      <c r="F18" s="414"/>
      <c r="G18" s="414"/>
      <c r="H18" s="414"/>
      <c r="I18" s="414"/>
      <c r="J18" s="414"/>
      <c r="K18" s="414"/>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7030A0"/>
  </sheetPr>
  <dimension ref="A1:V19"/>
  <sheetViews>
    <sheetView zoomScale="75" zoomScaleNormal="75" zoomScalePageLayoutView="0" workbookViewId="0" topLeftCell="L1">
      <selection activeCell="Z8" sqref="Z8"/>
    </sheetView>
  </sheetViews>
  <sheetFormatPr defaultColWidth="9.140625" defaultRowHeight="15"/>
  <cols>
    <col min="1" max="1" width="9.28125" style="6" bestFit="1" customWidth="1"/>
    <col min="2" max="2" width="89.57421875" style="6" customWidth="1"/>
    <col min="3" max="4" width="18.7109375" style="6" customWidth="1"/>
    <col min="5" max="6" width="16.8515625" style="6" customWidth="1"/>
    <col min="7" max="7" width="18.7109375" style="6" customWidth="1"/>
    <col min="8" max="8" width="14.140625" style="6" customWidth="1"/>
    <col min="9" max="9" width="8.8515625" style="7" customWidth="1"/>
    <col min="10" max="10" width="19.7109375" style="7" customWidth="1"/>
    <col min="11" max="11" width="94.28125" style="6" customWidth="1"/>
    <col min="12" max="13" width="18.7109375" style="6" customWidth="1"/>
    <col min="14" max="15" width="16.8515625" style="6" customWidth="1"/>
    <col min="16" max="16" width="18.7109375" style="6" customWidth="1"/>
    <col min="17" max="17" width="11.140625" style="6" customWidth="1"/>
    <col min="18" max="18" width="9.140625" style="7" customWidth="1"/>
    <col min="19" max="19" width="20.140625" style="7" customWidth="1"/>
    <col min="20" max="22" width="14.28125" style="7" customWidth="1"/>
    <col min="23" max="16384" width="9.140625" style="6" customWidth="1"/>
  </cols>
  <sheetData>
    <row r="1" spans="1:16" ht="21">
      <c r="A1" s="11" t="s">
        <v>299</v>
      </c>
      <c r="N1" s="387"/>
      <c r="P1" s="51">
        <v>15866066429.61</v>
      </c>
    </row>
    <row r="2" spans="10:22" ht="21.75" thickBot="1">
      <c r="J2" s="13"/>
      <c r="K2" s="14"/>
      <c r="L2" s="51"/>
      <c r="M2" s="51"/>
      <c r="N2" s="51"/>
      <c r="O2" s="51"/>
      <c r="P2" s="51"/>
      <c r="S2" s="13"/>
      <c r="V2" s="13" t="s">
        <v>24</v>
      </c>
    </row>
    <row r="3" spans="1:22" ht="21.75" thickBot="1">
      <c r="A3" s="712" t="s">
        <v>47</v>
      </c>
      <c r="B3" s="728" t="s">
        <v>137</v>
      </c>
      <c r="C3" s="716" t="s">
        <v>297</v>
      </c>
      <c r="D3" s="716"/>
      <c r="E3" s="716"/>
      <c r="F3" s="716"/>
      <c r="G3" s="716"/>
      <c r="H3" s="716"/>
      <c r="I3" s="716"/>
      <c r="J3" s="717"/>
      <c r="K3" s="730" t="s">
        <v>37</v>
      </c>
      <c r="L3" s="716" t="s">
        <v>400</v>
      </c>
      <c r="M3" s="716"/>
      <c r="N3" s="716"/>
      <c r="O3" s="716"/>
      <c r="P3" s="716"/>
      <c r="Q3" s="716"/>
      <c r="R3" s="716"/>
      <c r="S3" s="717"/>
      <c r="T3" s="716" t="s">
        <v>7</v>
      </c>
      <c r="U3" s="716"/>
      <c r="V3" s="717"/>
    </row>
    <row r="4" spans="1:22" ht="42.75" thickBot="1">
      <c r="A4" s="712"/>
      <c r="B4" s="729"/>
      <c r="C4" s="205" t="s">
        <v>65</v>
      </c>
      <c r="D4" s="15" t="s">
        <v>66</v>
      </c>
      <c r="E4" s="15" t="s">
        <v>67</v>
      </c>
      <c r="F4" s="15" t="s">
        <v>68</v>
      </c>
      <c r="G4" s="15" t="s">
        <v>64</v>
      </c>
      <c r="H4" s="206" t="s">
        <v>69</v>
      </c>
      <c r="I4" s="16" t="s">
        <v>70</v>
      </c>
      <c r="J4" s="153" t="s">
        <v>71</v>
      </c>
      <c r="K4" s="731"/>
      <c r="L4" s="205" t="s">
        <v>9</v>
      </c>
      <c r="M4" s="15" t="s">
        <v>10</v>
      </c>
      <c r="N4" s="15" t="s">
        <v>3</v>
      </c>
      <c r="O4" s="15" t="s">
        <v>11</v>
      </c>
      <c r="P4" s="15" t="s">
        <v>12</v>
      </c>
      <c r="Q4" s="206" t="s">
        <v>13</v>
      </c>
      <c r="R4" s="16" t="s">
        <v>14</v>
      </c>
      <c r="S4" s="153" t="s">
        <v>38</v>
      </c>
      <c r="T4" s="15" t="s">
        <v>72</v>
      </c>
      <c r="U4" s="16" t="s">
        <v>147</v>
      </c>
      <c r="V4" s="153" t="s">
        <v>46</v>
      </c>
    </row>
    <row r="5" spans="1:22" ht="21.75" thickBot="1">
      <c r="A5" s="31"/>
      <c r="B5" s="154" t="s">
        <v>64</v>
      </c>
      <c r="C5" s="152">
        <f>SUM(C6:C2011)</f>
        <v>702199003.9635307</v>
      </c>
      <c r="D5" s="152">
        <f>SUM(D6:D2011)</f>
        <v>5708291959.676187</v>
      </c>
      <c r="E5" s="152">
        <f>SUM(E6:E2011)</f>
        <v>656733265.3093727</v>
      </c>
      <c r="F5" s="152">
        <f>SUM(F6:F2011)</f>
        <v>95177945.5807809</v>
      </c>
      <c r="G5" s="152">
        <f>SUM(G6:G2011)</f>
        <v>7162402174.529871</v>
      </c>
      <c r="H5" s="155"/>
      <c r="I5" s="156"/>
      <c r="J5" s="157"/>
      <c r="K5" s="154" t="s">
        <v>12</v>
      </c>
      <c r="L5" s="152">
        <f>SUM(L6:L2011)</f>
        <v>11957216750.620012</v>
      </c>
      <c r="M5" s="152">
        <f>SUM(M6:M2011)</f>
        <v>529748386.39</v>
      </c>
      <c r="N5" s="152">
        <f>SUM(N6:N2011)</f>
        <v>3271802251.1900005</v>
      </c>
      <c r="O5" s="152">
        <f>SUM(O6:O2011)</f>
        <v>107299041.41000001</v>
      </c>
      <c r="P5" s="152">
        <f>SUM(P6:P2011)</f>
        <v>15866066429.61001</v>
      </c>
      <c r="Q5" s="155"/>
      <c r="R5" s="156"/>
      <c r="S5" s="157"/>
      <c r="T5" s="207"/>
      <c r="U5" s="208"/>
      <c r="V5" s="209"/>
    </row>
    <row r="6" spans="1:22" ht="21.75" thickTop="1">
      <c r="A6" s="406">
        <v>1</v>
      </c>
      <c r="B6" s="148" t="s">
        <v>277</v>
      </c>
      <c r="C6" s="159">
        <v>191491846.487925</v>
      </c>
      <c r="D6" s="159">
        <v>1386362.6539726027</v>
      </c>
      <c r="E6" s="159">
        <v>199522206.11895072</v>
      </c>
      <c r="F6" s="159">
        <v>19348421.88619023</v>
      </c>
      <c r="G6" s="149">
        <v>411748837.1470385</v>
      </c>
      <c r="H6" s="161">
        <v>8147</v>
      </c>
      <c r="I6" s="151" t="s">
        <v>187</v>
      </c>
      <c r="J6" s="162">
        <f>G6/H6</f>
        <v>50539.93336774746</v>
      </c>
      <c r="K6" s="148" t="s">
        <v>360</v>
      </c>
      <c r="L6" s="159">
        <v>127780294.02213837</v>
      </c>
      <c r="M6" s="159">
        <v>2196511.2032298646</v>
      </c>
      <c r="N6" s="159">
        <v>29884269.806485973</v>
      </c>
      <c r="O6" s="159">
        <v>10859917.868361054</v>
      </c>
      <c r="P6" s="149">
        <v>170720992.90021527</v>
      </c>
      <c r="Q6" s="150">
        <v>3948</v>
      </c>
      <c r="R6" s="151" t="s">
        <v>187</v>
      </c>
      <c r="S6" s="682">
        <v>43242.39941748107</v>
      </c>
      <c r="T6" s="164">
        <f>IF(G6=0,0,(P6-G6)/G6)*100</f>
        <v>-58.537589545335</v>
      </c>
      <c r="U6" s="210">
        <f>IF(H6=0,0,(Q6-H6)/H6)*100</f>
        <v>-51.540444335338165</v>
      </c>
      <c r="V6" s="165">
        <f>IF(J6=0,0,(S6-J6)/J6)*100</f>
        <v>-14.439144383445857</v>
      </c>
    </row>
    <row r="7" spans="1:22" ht="21">
      <c r="A7" s="407">
        <v>2</v>
      </c>
      <c r="B7" s="148" t="s">
        <v>276</v>
      </c>
      <c r="C7" s="159">
        <v>12372100.293632112</v>
      </c>
      <c r="D7" s="159">
        <v>77419.78703196347</v>
      </c>
      <c r="E7" s="159">
        <v>603401.1163908676</v>
      </c>
      <c r="F7" s="159">
        <v>4951349.7293834565</v>
      </c>
      <c r="G7" s="149">
        <v>18004270.9264384</v>
      </c>
      <c r="H7" s="161">
        <v>3</v>
      </c>
      <c r="I7" s="151" t="s">
        <v>20</v>
      </c>
      <c r="J7" s="162">
        <f aca="true" t="shared" si="0" ref="J7:J19">G7/H7</f>
        <v>6001423.642146133</v>
      </c>
      <c r="K7" s="148" t="s">
        <v>276</v>
      </c>
      <c r="L7" s="159">
        <v>7739891.009074662</v>
      </c>
      <c r="M7" s="159">
        <v>14858.05113122172</v>
      </c>
      <c r="N7" s="159">
        <v>342033.42272624443</v>
      </c>
      <c r="O7" s="159">
        <v>3067437.8163179727</v>
      </c>
      <c r="P7" s="149">
        <v>11164220.2992501</v>
      </c>
      <c r="Q7" s="150">
        <v>10</v>
      </c>
      <c r="R7" s="151" t="s">
        <v>20</v>
      </c>
      <c r="S7" s="682">
        <f aca="true" t="shared" si="1" ref="S7:S19">P7/Q7</f>
        <v>1116422.02992501</v>
      </c>
      <c r="T7" s="164">
        <f aca="true" t="shared" si="2" ref="T7:T19">IF(G7=0,0,(P7-G7)/G7)*100</f>
        <v>-37.99126693402517</v>
      </c>
      <c r="U7" s="210">
        <f aca="true" t="shared" si="3" ref="U7:U19">IF(H7=0,0,(Q7-H7)/H7)*100</f>
        <v>233.33333333333334</v>
      </c>
      <c r="V7" s="165">
        <f aca="true" t="shared" si="4" ref="V7:V19">IF(J7=0,0,(S7-J7)/J7)*100</f>
        <v>-81.39738008020755</v>
      </c>
    </row>
    <row r="8" spans="1:22" ht="21">
      <c r="A8" s="407">
        <v>3</v>
      </c>
      <c r="B8" s="148" t="s">
        <v>278</v>
      </c>
      <c r="C8" s="159">
        <v>78439347.62804615</v>
      </c>
      <c r="D8" s="159">
        <v>3365661956.095783</v>
      </c>
      <c r="E8" s="159">
        <v>69061004.09713307</v>
      </c>
      <c r="F8" s="159">
        <v>7463023.671823626</v>
      </c>
      <c r="G8" s="149">
        <v>3520625331.492786</v>
      </c>
      <c r="H8" s="161">
        <v>193622</v>
      </c>
      <c r="I8" s="151" t="s">
        <v>23</v>
      </c>
      <c r="J8" s="162">
        <f t="shared" si="0"/>
        <v>18182.98195191035</v>
      </c>
      <c r="K8" s="148" t="s">
        <v>278</v>
      </c>
      <c r="L8" s="159">
        <v>5240766697.269109</v>
      </c>
      <c r="M8" s="159">
        <v>239168371.6139787</v>
      </c>
      <c r="N8" s="159">
        <v>1438140400.798636</v>
      </c>
      <c r="O8" s="159">
        <v>4163029.7517315233</v>
      </c>
      <c r="P8" s="149">
        <v>6922238499.4334545</v>
      </c>
      <c r="Q8" s="150">
        <v>81831</v>
      </c>
      <c r="R8" s="151" t="s">
        <v>23</v>
      </c>
      <c r="S8" s="682">
        <f t="shared" si="1"/>
        <v>84591.88448672819</v>
      </c>
      <c r="T8" s="164">
        <f t="shared" si="2"/>
        <v>96.61957316254227</v>
      </c>
      <c r="U8" s="210">
        <f t="shared" si="3"/>
        <v>-57.736724132588236</v>
      </c>
      <c r="V8" s="165">
        <f t="shared" si="4"/>
        <v>365.22558681768226</v>
      </c>
    </row>
    <row r="9" spans="1:22" ht="21">
      <c r="A9" s="407">
        <v>4</v>
      </c>
      <c r="B9" s="148" t="s">
        <v>279</v>
      </c>
      <c r="C9" s="159">
        <v>6122212.275734525</v>
      </c>
      <c r="D9" s="159">
        <v>29552.7397260274</v>
      </c>
      <c r="E9" s="159">
        <v>354395.6365068494</v>
      </c>
      <c r="F9" s="159">
        <v>943467.9465021762</v>
      </c>
      <c r="G9" s="149">
        <v>7449628.598469578</v>
      </c>
      <c r="H9" s="161">
        <v>22</v>
      </c>
      <c r="I9" s="151" t="s">
        <v>187</v>
      </c>
      <c r="J9" s="162">
        <f t="shared" si="0"/>
        <v>338619.4817486172</v>
      </c>
      <c r="K9" s="148" t="s">
        <v>279</v>
      </c>
      <c r="L9" s="159">
        <v>7069957.231478822</v>
      </c>
      <c r="M9" s="159">
        <v>109563.6498882353</v>
      </c>
      <c r="N9" s="159">
        <v>918141.4488176472</v>
      </c>
      <c r="O9" s="159">
        <v>643138.0313771339</v>
      </c>
      <c r="P9" s="149">
        <v>8740800.361561839</v>
      </c>
      <c r="Q9" s="150">
        <v>26</v>
      </c>
      <c r="R9" s="151" t="s">
        <v>187</v>
      </c>
      <c r="S9" s="682">
        <f t="shared" si="1"/>
        <v>336184.62929083995</v>
      </c>
      <c r="T9" s="164">
        <f t="shared" si="2"/>
        <v>17.332028651166773</v>
      </c>
      <c r="U9" s="210">
        <f t="shared" si="3"/>
        <v>18.181818181818183</v>
      </c>
      <c r="V9" s="165">
        <f t="shared" si="4"/>
        <v>-0.7190526797819692</v>
      </c>
    </row>
    <row r="10" spans="1:22" ht="21">
      <c r="A10" s="652">
        <v>5</v>
      </c>
      <c r="B10" s="501" t="s">
        <v>314</v>
      </c>
      <c r="C10" s="602">
        <v>7246622.954430218</v>
      </c>
      <c r="D10" s="602">
        <v>44132.09132420091</v>
      </c>
      <c r="E10" s="602">
        <v>22727658.095850233</v>
      </c>
      <c r="F10" s="602">
        <v>1682012.2886432493</v>
      </c>
      <c r="G10" s="149">
        <v>31700425.4302479</v>
      </c>
      <c r="H10" s="603">
        <v>64248</v>
      </c>
      <c r="I10" s="604" t="s">
        <v>23</v>
      </c>
      <c r="J10" s="163">
        <f t="shared" si="0"/>
        <v>493.4071944690558</v>
      </c>
      <c r="K10" s="501" t="s">
        <v>425</v>
      </c>
      <c r="L10" s="602"/>
      <c r="M10" s="602"/>
      <c r="N10" s="602"/>
      <c r="O10" s="602"/>
      <c r="P10" s="149"/>
      <c r="Q10" s="605"/>
      <c r="R10" s="604"/>
      <c r="S10" s="163">
        <v>0</v>
      </c>
      <c r="T10" s="164">
        <f t="shared" si="2"/>
        <v>-100</v>
      </c>
      <c r="U10" s="210">
        <f t="shared" si="3"/>
        <v>-100</v>
      </c>
      <c r="V10" s="165">
        <f t="shared" si="4"/>
        <v>-100</v>
      </c>
    </row>
    <row r="11" spans="1:22" ht="21">
      <c r="A11" s="407">
        <v>6</v>
      </c>
      <c r="B11" s="148" t="s">
        <v>272</v>
      </c>
      <c r="C11" s="159">
        <v>12146018.833244493</v>
      </c>
      <c r="D11" s="159">
        <v>68798.77808219178</v>
      </c>
      <c r="E11" s="159">
        <v>5439576.744587945</v>
      </c>
      <c r="F11" s="159">
        <v>868288.3791754167</v>
      </c>
      <c r="G11" s="149">
        <v>18522682.735090047</v>
      </c>
      <c r="H11" s="161">
        <v>4644</v>
      </c>
      <c r="I11" s="151" t="s">
        <v>187</v>
      </c>
      <c r="J11" s="162">
        <f t="shared" si="0"/>
        <v>3988.5191074698637</v>
      </c>
      <c r="K11" s="148" t="s">
        <v>362</v>
      </c>
      <c r="L11" s="159">
        <v>6911593.47449665</v>
      </c>
      <c r="M11" s="159">
        <v>135431.8093280543</v>
      </c>
      <c r="N11" s="159">
        <v>3121049.5237656115</v>
      </c>
      <c r="O11" s="159">
        <v>712653.7192483956</v>
      </c>
      <c r="P11" s="149">
        <v>10880728.52683871</v>
      </c>
      <c r="Q11" s="150">
        <v>85</v>
      </c>
      <c r="R11" s="151" t="s">
        <v>187</v>
      </c>
      <c r="S11" s="682">
        <f t="shared" si="1"/>
        <v>128008.57090398483</v>
      </c>
      <c r="T11" s="164">
        <f t="shared" si="2"/>
        <v>-41.257275296165055</v>
      </c>
      <c r="U11" s="210">
        <f t="shared" si="3"/>
        <v>-98.1696813092162</v>
      </c>
      <c r="V11" s="165">
        <f t="shared" si="4"/>
        <v>3109.4260414659934</v>
      </c>
    </row>
    <row r="12" spans="1:22" ht="21">
      <c r="A12" s="407">
        <v>7</v>
      </c>
      <c r="B12" s="148" t="s">
        <v>266</v>
      </c>
      <c r="C12" s="159">
        <v>34764251.422351</v>
      </c>
      <c r="D12" s="159">
        <v>253721.01146118718</v>
      </c>
      <c r="E12" s="159">
        <v>22963074.3852568</v>
      </c>
      <c r="F12" s="159">
        <v>2769555.7229961324</v>
      </c>
      <c r="G12" s="149">
        <v>60750602.54206513</v>
      </c>
      <c r="H12" s="161">
        <v>118651</v>
      </c>
      <c r="I12" s="151" t="s">
        <v>23</v>
      </c>
      <c r="J12" s="162">
        <f t="shared" si="0"/>
        <v>512.0108767904621</v>
      </c>
      <c r="K12" s="148" t="s">
        <v>266</v>
      </c>
      <c r="L12" s="159">
        <v>1655450373.5721307</v>
      </c>
      <c r="M12" s="159">
        <v>73408555.4148208</v>
      </c>
      <c r="N12" s="159">
        <v>447599036.9262842</v>
      </c>
      <c r="O12" s="159">
        <v>6454505.3148378525</v>
      </c>
      <c r="P12" s="149">
        <v>2182912471.2280736</v>
      </c>
      <c r="Q12" s="150">
        <v>149576</v>
      </c>
      <c r="R12" s="151" t="s">
        <v>23</v>
      </c>
      <c r="S12" s="682">
        <f t="shared" si="1"/>
        <v>14594.002187704402</v>
      </c>
      <c r="T12" s="164">
        <f t="shared" si="2"/>
        <v>3493.235918469408</v>
      </c>
      <c r="U12" s="210">
        <f t="shared" si="3"/>
        <v>26.06383427025478</v>
      </c>
      <c r="V12" s="165">
        <f t="shared" si="4"/>
        <v>2750.330500630541</v>
      </c>
    </row>
    <row r="13" spans="1:22" ht="21">
      <c r="A13" s="407">
        <v>8</v>
      </c>
      <c r="B13" s="501" t="s">
        <v>269</v>
      </c>
      <c r="C13" s="602">
        <v>2810015.988496538</v>
      </c>
      <c r="D13" s="602">
        <v>19977.652054794522</v>
      </c>
      <c r="E13" s="602">
        <v>2053752.3450786297</v>
      </c>
      <c r="F13" s="602">
        <v>290377.18655547086</v>
      </c>
      <c r="G13" s="149">
        <v>5174123.172185433</v>
      </c>
      <c r="H13" s="603">
        <v>58</v>
      </c>
      <c r="I13" s="604" t="s">
        <v>187</v>
      </c>
      <c r="J13" s="606">
        <f t="shared" si="0"/>
        <v>89209.02021009367</v>
      </c>
      <c r="K13" s="501" t="s">
        <v>426</v>
      </c>
      <c r="L13" s="602"/>
      <c r="M13" s="602"/>
      <c r="N13" s="602"/>
      <c r="O13" s="602"/>
      <c r="P13" s="149"/>
      <c r="Q13" s="605"/>
      <c r="R13" s="604"/>
      <c r="S13" s="163"/>
      <c r="T13" s="164">
        <f>IF(G13=0,0,(P13-G13)/G13)*100</f>
        <v>-100</v>
      </c>
      <c r="U13" s="210">
        <f>IF(H13=0,0,(Q13-H13)/H13)*100</f>
        <v>-100</v>
      </c>
      <c r="V13" s="165">
        <f>IF(J13=0,0,(S13-J13)/J13)*100</f>
        <v>-100</v>
      </c>
    </row>
    <row r="14" spans="1:22" ht="21">
      <c r="A14" s="407">
        <v>9</v>
      </c>
      <c r="B14" s="148" t="s">
        <v>280</v>
      </c>
      <c r="C14" s="159">
        <v>98520313.21900146</v>
      </c>
      <c r="D14" s="159">
        <v>691931.1061187217</v>
      </c>
      <c r="E14" s="159">
        <v>155710746.56038037</v>
      </c>
      <c r="F14" s="159">
        <v>23127011.568577666</v>
      </c>
      <c r="G14" s="149">
        <v>278050002.4540782</v>
      </c>
      <c r="H14" s="161">
        <v>18652</v>
      </c>
      <c r="I14" s="151" t="s">
        <v>187</v>
      </c>
      <c r="J14" s="162">
        <f t="shared" si="0"/>
        <v>14907.248684005908</v>
      </c>
      <c r="K14" s="148" t="s">
        <v>270</v>
      </c>
      <c r="L14" s="159">
        <v>106221311.47840083</v>
      </c>
      <c r="M14" s="159">
        <v>3096114.184385068</v>
      </c>
      <c r="N14" s="159">
        <v>39542882.010957025</v>
      </c>
      <c r="O14" s="159">
        <v>27154666.10028746</v>
      </c>
      <c r="P14" s="149">
        <v>176014973.7740304</v>
      </c>
      <c r="Q14" s="150">
        <v>2494</v>
      </c>
      <c r="R14" s="151" t="s">
        <v>187</v>
      </c>
      <c r="S14" s="682">
        <f t="shared" si="1"/>
        <v>70575.37039856872</v>
      </c>
      <c r="T14" s="164">
        <f t="shared" si="2"/>
        <v>-36.69664728627347</v>
      </c>
      <c r="U14" s="210">
        <f t="shared" si="3"/>
        <v>-86.6287797555222</v>
      </c>
      <c r="V14" s="165">
        <f t="shared" si="4"/>
        <v>373.429885652136</v>
      </c>
    </row>
    <row r="15" spans="1:22" ht="21">
      <c r="A15" s="652">
        <v>10</v>
      </c>
      <c r="B15" s="396" t="s">
        <v>268</v>
      </c>
      <c r="C15" s="211">
        <v>10832928.724551</v>
      </c>
      <c r="D15" s="211">
        <v>684483677.9128312</v>
      </c>
      <c r="E15" s="211">
        <v>2997718.7641425575</v>
      </c>
      <c r="F15" s="211">
        <v>831036.972616718</v>
      </c>
      <c r="G15" s="212">
        <v>699145362.3741413</v>
      </c>
      <c r="H15" s="397">
        <v>8286</v>
      </c>
      <c r="I15" s="10" t="s">
        <v>187</v>
      </c>
      <c r="J15" s="398">
        <f t="shared" si="0"/>
        <v>84376.70315883917</v>
      </c>
      <c r="K15" s="396" t="s">
        <v>268</v>
      </c>
      <c r="L15" s="211">
        <v>1482085838.5697572</v>
      </c>
      <c r="M15" s="211">
        <v>67750951.79107465</v>
      </c>
      <c r="N15" s="211">
        <v>406919949.714315</v>
      </c>
      <c r="O15" s="211">
        <v>1819790.773870431</v>
      </c>
      <c r="P15" s="212">
        <v>1958576530.8490174</v>
      </c>
      <c r="Q15" s="213">
        <v>6215</v>
      </c>
      <c r="R15" s="10" t="s">
        <v>187</v>
      </c>
      <c r="S15" s="683">
        <f t="shared" si="1"/>
        <v>315137.01220418623</v>
      </c>
      <c r="T15" s="164">
        <f t="shared" si="2"/>
        <v>180.13867162018056</v>
      </c>
      <c r="U15" s="210">
        <f t="shared" si="3"/>
        <v>-24.993965725319818</v>
      </c>
      <c r="V15" s="165">
        <f t="shared" si="4"/>
        <v>273.48817909007505</v>
      </c>
    </row>
    <row r="16" spans="1:22" ht="21">
      <c r="A16" s="407">
        <v>11</v>
      </c>
      <c r="B16" s="399" t="s">
        <v>281</v>
      </c>
      <c r="C16" s="400">
        <v>12289439.901318444</v>
      </c>
      <c r="D16" s="400">
        <v>456388495.0323974</v>
      </c>
      <c r="E16" s="400">
        <v>624341.6224610686</v>
      </c>
      <c r="F16" s="400">
        <v>1101915.7094383792</v>
      </c>
      <c r="G16" s="401">
        <v>470404192.2656153</v>
      </c>
      <c r="H16" s="402">
        <v>15373</v>
      </c>
      <c r="I16" s="9" t="s">
        <v>23</v>
      </c>
      <c r="J16" s="403">
        <f t="shared" si="0"/>
        <v>30599.37502540918</v>
      </c>
      <c r="K16" s="404" t="s">
        <v>281</v>
      </c>
      <c r="L16" s="400">
        <v>909371042.7893133</v>
      </c>
      <c r="M16" s="400">
        <v>41534282.540902704</v>
      </c>
      <c r="N16" s="400">
        <v>249679161.04248056</v>
      </c>
      <c r="O16" s="400">
        <v>617398.2700396003</v>
      </c>
      <c r="P16" s="401">
        <v>1201201884.6427362</v>
      </c>
      <c r="Q16" s="405">
        <v>36634</v>
      </c>
      <c r="R16" s="9" t="s">
        <v>23</v>
      </c>
      <c r="S16" s="684">
        <f t="shared" si="1"/>
        <v>32789.263652419504</v>
      </c>
      <c r="T16" s="164">
        <f t="shared" si="2"/>
        <v>155.35526774482352</v>
      </c>
      <c r="U16" s="210">
        <f t="shared" si="3"/>
        <v>138.3009171924803</v>
      </c>
      <c r="V16" s="165">
        <f t="shared" si="4"/>
        <v>7.156644948440549</v>
      </c>
    </row>
    <row r="17" spans="1:22" ht="21">
      <c r="A17" s="407">
        <v>12</v>
      </c>
      <c r="B17" s="148" t="s">
        <v>282</v>
      </c>
      <c r="C17" s="159">
        <v>11566912.48108983</v>
      </c>
      <c r="D17" s="159">
        <v>513390127.65095896</v>
      </c>
      <c r="E17" s="159">
        <v>5518559.077406028</v>
      </c>
      <c r="F17" s="159">
        <v>933548.4836778215</v>
      </c>
      <c r="G17" s="149">
        <v>531409147.69313264</v>
      </c>
      <c r="H17" s="161">
        <v>7</v>
      </c>
      <c r="I17" s="151" t="s">
        <v>187</v>
      </c>
      <c r="J17" s="162">
        <f t="shared" si="0"/>
        <v>75915592.52759038</v>
      </c>
      <c r="K17" s="148" t="s">
        <v>282</v>
      </c>
      <c r="L17" s="159">
        <v>1022845031.8432173</v>
      </c>
      <c r="M17" s="159">
        <v>46722643.576533034</v>
      </c>
      <c r="N17" s="159">
        <v>280639974.21754664</v>
      </c>
      <c r="O17" s="159">
        <v>644739.4389589736</v>
      </c>
      <c r="P17" s="149">
        <v>1350852389.0762558</v>
      </c>
      <c r="Q17" s="150">
        <v>22271</v>
      </c>
      <c r="R17" s="151" t="s">
        <v>187</v>
      </c>
      <c r="S17" s="682">
        <f t="shared" si="1"/>
        <v>60655.21930206348</v>
      </c>
      <c r="T17" s="164">
        <f t="shared" si="2"/>
        <v>154.20194494964144</v>
      </c>
      <c r="U17" s="210">
        <f t="shared" si="3"/>
        <v>318057.14285714284</v>
      </c>
      <c r="V17" s="165">
        <f t="shared" si="4"/>
        <v>-99.92010176396896</v>
      </c>
    </row>
    <row r="18" spans="1:22" ht="21">
      <c r="A18" s="407">
        <v>13</v>
      </c>
      <c r="B18" s="148" t="s">
        <v>274</v>
      </c>
      <c r="C18" s="159">
        <v>10198413.584236702</v>
      </c>
      <c r="D18" s="159">
        <v>68156.59853881279</v>
      </c>
      <c r="E18" s="159">
        <v>18438538.183461197</v>
      </c>
      <c r="F18" s="159">
        <v>1685226.3402582179</v>
      </c>
      <c r="G18" s="149">
        <v>30390334.706494927</v>
      </c>
      <c r="H18" s="161">
        <v>307</v>
      </c>
      <c r="I18" s="151" t="s">
        <v>23</v>
      </c>
      <c r="J18" s="222">
        <f>G18/H18</f>
        <v>98991.31826219846</v>
      </c>
      <c r="K18" s="148" t="s">
        <v>361</v>
      </c>
      <c r="L18" s="159">
        <v>13084363.328130677</v>
      </c>
      <c r="M18" s="159">
        <v>456176.9912375566</v>
      </c>
      <c r="N18" s="159">
        <v>3172109.7104475116</v>
      </c>
      <c r="O18" s="159">
        <v>1914321.9239117173</v>
      </c>
      <c r="P18" s="149">
        <v>18626971.95372746</v>
      </c>
      <c r="Q18" s="150">
        <v>288</v>
      </c>
      <c r="R18" s="151" t="s">
        <v>23</v>
      </c>
      <c r="S18" s="682">
        <f t="shared" si="1"/>
        <v>64676.98595044258</v>
      </c>
      <c r="T18" s="164">
        <f t="shared" si="2"/>
        <v>-38.707578795614374</v>
      </c>
      <c r="U18" s="210">
        <f t="shared" si="3"/>
        <v>-6.188925081433225</v>
      </c>
      <c r="V18" s="223">
        <f t="shared" si="4"/>
        <v>-34.663981563380595</v>
      </c>
    </row>
    <row r="19" spans="1:22" ht="21">
      <c r="A19" s="407">
        <v>14</v>
      </c>
      <c r="B19" s="214" t="s">
        <v>275</v>
      </c>
      <c r="C19" s="215">
        <v>213398580.1694732</v>
      </c>
      <c r="D19" s="215">
        <v>685727650.5659043</v>
      </c>
      <c r="E19" s="215">
        <v>150718292.5617662</v>
      </c>
      <c r="F19" s="215">
        <v>29182709.69494234</v>
      </c>
      <c r="G19" s="216">
        <v>1079027232.992086</v>
      </c>
      <c r="H19" s="217">
        <v>1</v>
      </c>
      <c r="I19" s="218" t="s">
        <v>20</v>
      </c>
      <c r="J19" s="225">
        <f t="shared" si="0"/>
        <v>1079027232.992086</v>
      </c>
      <c r="K19" s="214" t="s">
        <v>275</v>
      </c>
      <c r="L19" s="215">
        <v>1377890356.032762</v>
      </c>
      <c r="M19" s="215">
        <v>55154925.563490056</v>
      </c>
      <c r="N19" s="215">
        <v>371843242.5675381</v>
      </c>
      <c r="O19" s="215">
        <v>49247442.40105789</v>
      </c>
      <c r="P19" s="216">
        <v>1854135966.5648482</v>
      </c>
      <c r="Q19" s="219">
        <v>1</v>
      </c>
      <c r="R19" s="218" t="s">
        <v>20</v>
      </c>
      <c r="S19" s="685">
        <f t="shared" si="1"/>
        <v>1854135966.5648482</v>
      </c>
      <c r="T19" s="220">
        <f t="shared" si="2"/>
        <v>71.83402882459475</v>
      </c>
      <c r="U19" s="221">
        <f t="shared" si="3"/>
        <v>0</v>
      </c>
      <c r="V19" s="224">
        <f t="shared" si="4"/>
        <v>71.83402882459475</v>
      </c>
    </row>
  </sheetData>
  <sheetProtection/>
  <mergeCells count="6">
    <mergeCell ref="L3:S3"/>
    <mergeCell ref="T3:V3"/>
    <mergeCell ref="A3:A4"/>
    <mergeCell ref="C3:J3"/>
    <mergeCell ref="B3:B4"/>
    <mergeCell ref="K3:K4"/>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B050"/>
  </sheetPr>
  <dimension ref="A1:C14"/>
  <sheetViews>
    <sheetView zoomScalePageLayoutView="0" workbookViewId="0" topLeftCell="A1">
      <selection activeCell="C23" sqref="C23"/>
    </sheetView>
  </sheetViews>
  <sheetFormatPr defaultColWidth="9.140625" defaultRowHeight="15"/>
  <cols>
    <col min="1" max="1" width="9.57421875" style="6" customWidth="1"/>
    <col min="2" max="2" width="56.8515625" style="6" customWidth="1"/>
    <col min="3" max="3" width="85.57421875" style="6" customWidth="1"/>
    <col min="4" max="16384" width="9.140625" style="6" customWidth="1"/>
  </cols>
  <sheetData>
    <row r="1" ht="21">
      <c r="A1" s="226" t="s">
        <v>300</v>
      </c>
    </row>
    <row r="2" ht="21">
      <c r="A2" s="6" t="s">
        <v>140</v>
      </c>
    </row>
    <row r="3" spans="1:3" ht="21">
      <c r="A3" s="227" t="s">
        <v>47</v>
      </c>
      <c r="B3" s="142" t="s">
        <v>37</v>
      </c>
      <c r="C3" s="142" t="s">
        <v>44</v>
      </c>
    </row>
    <row r="4" spans="1:3" ht="198.75" customHeight="1">
      <c r="A4" s="228">
        <v>2</v>
      </c>
      <c r="B4" s="229" t="s">
        <v>276</v>
      </c>
      <c r="C4" s="388" t="s">
        <v>499</v>
      </c>
    </row>
    <row r="5" spans="1:3" ht="168">
      <c r="A5" s="228">
        <v>3</v>
      </c>
      <c r="B5" s="651" t="s">
        <v>278</v>
      </c>
      <c r="C5" s="230" t="s">
        <v>500</v>
      </c>
    </row>
    <row r="6" spans="1:3" ht="84">
      <c r="A6" s="228">
        <v>5</v>
      </c>
      <c r="B6" s="229" t="s">
        <v>314</v>
      </c>
      <c r="C6" s="230" t="s">
        <v>498</v>
      </c>
    </row>
    <row r="7" spans="1:3" ht="84">
      <c r="A7" s="228">
        <v>6</v>
      </c>
      <c r="B7" s="229" t="s">
        <v>362</v>
      </c>
      <c r="C7" s="230" t="s">
        <v>501</v>
      </c>
    </row>
    <row r="8" spans="1:3" ht="152.25" customHeight="1">
      <c r="A8" s="228">
        <v>7</v>
      </c>
      <c r="B8" s="229" t="s">
        <v>266</v>
      </c>
      <c r="C8" s="230" t="s">
        <v>502</v>
      </c>
    </row>
    <row r="9" spans="1:3" ht="196.5" customHeight="1">
      <c r="A9" s="228">
        <v>8</v>
      </c>
      <c r="B9" s="229" t="s">
        <v>269</v>
      </c>
      <c r="C9" s="230" t="s">
        <v>503</v>
      </c>
    </row>
    <row r="10" spans="1:3" ht="147">
      <c r="A10" s="228">
        <v>9</v>
      </c>
      <c r="B10" s="229" t="s">
        <v>280</v>
      </c>
      <c r="C10" s="230" t="s">
        <v>504</v>
      </c>
    </row>
    <row r="11" spans="1:3" ht="168">
      <c r="A11" s="228">
        <v>10</v>
      </c>
      <c r="B11" s="229" t="s">
        <v>268</v>
      </c>
      <c r="C11" s="230" t="s">
        <v>505</v>
      </c>
    </row>
    <row r="12" spans="1:3" ht="231">
      <c r="A12" s="228">
        <v>12</v>
      </c>
      <c r="B12" s="229" t="s">
        <v>282</v>
      </c>
      <c r="C12" s="230" t="s">
        <v>506</v>
      </c>
    </row>
    <row r="13" spans="1:3" ht="126">
      <c r="A13" s="228">
        <v>13</v>
      </c>
      <c r="B13" s="229" t="s">
        <v>361</v>
      </c>
      <c r="C13" s="230" t="s">
        <v>508</v>
      </c>
    </row>
    <row r="14" spans="1:3" ht="84">
      <c r="A14" s="228">
        <v>14</v>
      </c>
      <c r="B14" s="229" t="s">
        <v>275</v>
      </c>
      <c r="C14" s="230" t="s">
        <v>509</v>
      </c>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7030A0"/>
  </sheetPr>
  <dimension ref="A1:V15"/>
  <sheetViews>
    <sheetView zoomScale="75" zoomScaleNormal="75" zoomScalePageLayoutView="0" workbookViewId="0" topLeftCell="L1">
      <selection activeCell="T18" sqref="T18"/>
    </sheetView>
  </sheetViews>
  <sheetFormatPr defaultColWidth="9.140625" defaultRowHeight="15"/>
  <cols>
    <col min="1" max="1" width="9.28125" style="6" bestFit="1" customWidth="1"/>
    <col min="2" max="2" width="83.28125" style="6" customWidth="1"/>
    <col min="3" max="4" width="18.8515625" style="6" customWidth="1"/>
    <col min="5" max="5" width="17.140625" style="6" customWidth="1"/>
    <col min="6" max="6" width="17.00390625" style="6" customWidth="1"/>
    <col min="7" max="7" width="18.8515625" style="6" customWidth="1"/>
    <col min="8" max="8" width="14.28125" style="6" customWidth="1"/>
    <col min="9" max="9" width="9.28125" style="7" customWidth="1"/>
    <col min="10" max="10" width="20.8515625" style="7" customWidth="1"/>
    <col min="11" max="11" width="71.57421875" style="6" customWidth="1"/>
    <col min="12" max="13" width="18.8515625" style="6" customWidth="1"/>
    <col min="14" max="15" width="17.00390625" style="6" customWidth="1"/>
    <col min="16" max="16" width="18.8515625" style="6" customWidth="1"/>
    <col min="17" max="17" width="14.140625" style="6" customWidth="1"/>
    <col min="18" max="18" width="9.140625" style="7" customWidth="1"/>
    <col min="19" max="19" width="17.140625" style="7" customWidth="1"/>
    <col min="20" max="22" width="13.8515625" style="7" customWidth="1"/>
    <col min="23" max="16384" width="9.140625" style="6" customWidth="1"/>
  </cols>
  <sheetData>
    <row r="1" spans="1:16" ht="21">
      <c r="A1" s="11" t="s">
        <v>301</v>
      </c>
      <c r="C1" s="231"/>
      <c r="D1" s="231"/>
      <c r="E1" s="231"/>
      <c r="F1" s="231"/>
      <c r="G1" s="231"/>
      <c r="H1" s="231"/>
      <c r="P1" s="51">
        <v>15866066429.61</v>
      </c>
    </row>
    <row r="2" spans="10:22" ht="21.75" thickBot="1">
      <c r="J2" s="13"/>
      <c r="K2" s="14"/>
      <c r="L2" s="51"/>
      <c r="M2" s="51"/>
      <c r="N2" s="51"/>
      <c r="O2" s="51"/>
      <c r="P2" s="51"/>
      <c r="S2" s="13"/>
      <c r="V2" s="13" t="s">
        <v>24</v>
      </c>
    </row>
    <row r="3" spans="1:22" ht="21.75" thickBot="1">
      <c r="A3" s="736" t="s">
        <v>47</v>
      </c>
      <c r="B3" s="728" t="s">
        <v>138</v>
      </c>
      <c r="C3" s="716" t="s">
        <v>402</v>
      </c>
      <c r="D3" s="716"/>
      <c r="E3" s="716"/>
      <c r="F3" s="716"/>
      <c r="G3" s="716"/>
      <c r="H3" s="716"/>
      <c r="I3" s="716"/>
      <c r="J3" s="717"/>
      <c r="K3" s="730" t="s">
        <v>39</v>
      </c>
      <c r="L3" s="732" t="s">
        <v>401</v>
      </c>
      <c r="M3" s="732"/>
      <c r="N3" s="732"/>
      <c r="O3" s="732"/>
      <c r="P3" s="732"/>
      <c r="Q3" s="732"/>
      <c r="R3" s="732"/>
      <c r="S3" s="733"/>
      <c r="T3" s="734" t="s">
        <v>7</v>
      </c>
      <c r="U3" s="734"/>
      <c r="V3" s="735"/>
    </row>
    <row r="4" spans="1:22" ht="42.75" thickBot="1">
      <c r="A4" s="737"/>
      <c r="B4" s="729"/>
      <c r="C4" s="205" t="s">
        <v>65</v>
      </c>
      <c r="D4" s="15" t="s">
        <v>66</v>
      </c>
      <c r="E4" s="15" t="s">
        <v>67</v>
      </c>
      <c r="F4" s="15" t="s">
        <v>68</v>
      </c>
      <c r="G4" s="15" t="s">
        <v>64</v>
      </c>
      <c r="H4" s="206" t="s">
        <v>69</v>
      </c>
      <c r="I4" s="16" t="s">
        <v>70</v>
      </c>
      <c r="J4" s="153" t="s">
        <v>71</v>
      </c>
      <c r="K4" s="731"/>
      <c r="L4" s="205" t="s">
        <v>9</v>
      </c>
      <c r="M4" s="15" t="s">
        <v>10</v>
      </c>
      <c r="N4" s="15" t="s">
        <v>3</v>
      </c>
      <c r="O4" s="15" t="s">
        <v>11</v>
      </c>
      <c r="P4" s="15" t="s">
        <v>12</v>
      </c>
      <c r="Q4" s="206" t="s">
        <v>13</v>
      </c>
      <c r="R4" s="16" t="s">
        <v>14</v>
      </c>
      <c r="S4" s="153" t="s">
        <v>38</v>
      </c>
      <c r="T4" s="15" t="s">
        <v>72</v>
      </c>
      <c r="U4" s="16" t="s">
        <v>147</v>
      </c>
      <c r="V4" s="153" t="s">
        <v>46</v>
      </c>
    </row>
    <row r="5" spans="1:22" ht="21.75" thickBot="1">
      <c r="A5" s="408"/>
      <c r="B5" s="158" t="s">
        <v>64</v>
      </c>
      <c r="C5" s="232">
        <f>SUM(C6:C2007)</f>
        <v>702199003.9635305</v>
      </c>
      <c r="D5" s="232">
        <f>SUM(D6:D2007)</f>
        <v>5708291959.676185</v>
      </c>
      <c r="E5" s="232">
        <f>SUM(E6:E2007)</f>
        <v>656733265.3093724</v>
      </c>
      <c r="F5" s="232">
        <f>SUM(F6:F2007)</f>
        <v>95177945.5807809</v>
      </c>
      <c r="G5" s="232">
        <f>SUM(G6:G2007)</f>
        <v>7162402174.52987</v>
      </c>
      <c r="H5" s="233"/>
      <c r="I5" s="234"/>
      <c r="J5" s="235"/>
      <c r="K5" s="158" t="s">
        <v>12</v>
      </c>
      <c r="L5" s="232">
        <f>SUM(L6:L2007)</f>
        <v>11957216750.62001</v>
      </c>
      <c r="M5" s="232">
        <f>SUM(M6:M2007)</f>
        <v>529748386.39</v>
      </c>
      <c r="N5" s="232">
        <f>SUM(N6:N2007)</f>
        <v>3271802251.19</v>
      </c>
      <c r="O5" s="232">
        <f>SUM(O6:O2007)</f>
        <v>107299041.41000003</v>
      </c>
      <c r="P5" s="232">
        <f>SUM(P6:P2007)</f>
        <v>15866066429.61001</v>
      </c>
      <c r="Q5" s="233"/>
      <c r="R5" s="234"/>
      <c r="S5" s="235"/>
      <c r="T5" s="236"/>
      <c r="U5" s="236"/>
      <c r="V5" s="237"/>
    </row>
    <row r="6" spans="1:22" s="395" customFormat="1" ht="42.75" thickTop="1">
      <c r="A6" s="484">
        <v>1</v>
      </c>
      <c r="B6" s="483" t="s">
        <v>283</v>
      </c>
      <c r="C6" s="485">
        <v>417262526.95103025</v>
      </c>
      <c r="D6" s="486">
        <v>687191433.0069089</v>
      </c>
      <c r="E6" s="486">
        <v>350843899.7971078</v>
      </c>
      <c r="F6" s="486">
        <v>53482481.31051602</v>
      </c>
      <c r="G6" s="487">
        <v>1508780341.065563</v>
      </c>
      <c r="H6" s="488">
        <v>8147</v>
      </c>
      <c r="I6" s="489" t="s">
        <v>187</v>
      </c>
      <c r="J6" s="690">
        <f>G6/H6</f>
        <v>185194.59200510161</v>
      </c>
      <c r="K6" s="468" t="s">
        <v>363</v>
      </c>
      <c r="L6" s="490">
        <v>1513410541.063975</v>
      </c>
      <c r="M6" s="491">
        <v>57366294.81785113</v>
      </c>
      <c r="N6" s="491">
        <v>402069545.79675037</v>
      </c>
      <c r="O6" s="491">
        <v>63174798.08573692</v>
      </c>
      <c r="P6" s="492">
        <v>2036021179.7643135</v>
      </c>
      <c r="Q6" s="493">
        <v>3948</v>
      </c>
      <c r="R6" s="489" t="s">
        <v>187</v>
      </c>
      <c r="S6" s="694">
        <f>P6/Q6</f>
        <v>515709.51868397</v>
      </c>
      <c r="T6" s="494">
        <f>IF(G6=0,0,(P6-G6)/G6)*100</f>
        <v>34.94483751865373</v>
      </c>
      <c r="U6" s="495">
        <f>IF(H6=0,0,(Q6-H6)/H6)*100</f>
        <v>-51.540444335338165</v>
      </c>
      <c r="V6" s="496">
        <f aca="true" t="shared" si="0" ref="V6:V15">IF(J6=0,0,(S6-J6)/J6)*100</f>
        <v>178.4689947478399</v>
      </c>
    </row>
    <row r="7" spans="1:22" ht="21">
      <c r="A7" s="407">
        <v>2</v>
      </c>
      <c r="B7" s="148" t="s">
        <v>284</v>
      </c>
      <c r="C7" s="238">
        <v>78439347.62804615</v>
      </c>
      <c r="D7" s="238">
        <v>3365661956.095783</v>
      </c>
      <c r="E7" s="239">
        <v>69061004.09713307</v>
      </c>
      <c r="F7" s="239">
        <v>7463023.671823626</v>
      </c>
      <c r="G7" s="149">
        <v>3520625331.492786</v>
      </c>
      <c r="H7" s="161">
        <v>193622</v>
      </c>
      <c r="I7" s="151" t="s">
        <v>23</v>
      </c>
      <c r="J7" s="691">
        <f aca="true" t="shared" si="1" ref="J7:J14">G7/H7</f>
        <v>18182.98195191035</v>
      </c>
      <c r="K7" s="148" t="s">
        <v>364</v>
      </c>
      <c r="L7" s="159">
        <v>5240766697.269109</v>
      </c>
      <c r="M7" s="160">
        <v>239168371.6139787</v>
      </c>
      <c r="N7" s="160">
        <v>1438140400.798636</v>
      </c>
      <c r="O7" s="160">
        <v>4163029.7517315233</v>
      </c>
      <c r="P7" s="149">
        <v>6922238499.4334545</v>
      </c>
      <c r="Q7" s="150">
        <v>81831</v>
      </c>
      <c r="R7" s="151" t="s">
        <v>23</v>
      </c>
      <c r="S7" s="682">
        <f aca="true" t="shared" si="2" ref="S7:S15">P7/Q7</f>
        <v>84591.88448672819</v>
      </c>
      <c r="T7" s="164">
        <f aca="true" t="shared" si="3" ref="T7:T15">IF(G7=0,0,(P7-G7)/G7)*100</f>
        <v>96.61957316254227</v>
      </c>
      <c r="U7" s="210">
        <f aca="true" t="shared" si="4" ref="U7:U15">IF(H7=0,0,(Q7-H7)/H7)*100</f>
        <v>-57.736724132588236</v>
      </c>
      <c r="V7" s="165">
        <f t="shared" si="0"/>
        <v>365.22558681768226</v>
      </c>
    </row>
    <row r="8" spans="1:22" ht="21">
      <c r="A8" s="407">
        <v>3</v>
      </c>
      <c r="B8" s="501" t="s">
        <v>287</v>
      </c>
      <c r="C8" s="607">
        <v>101330329.207498</v>
      </c>
      <c r="D8" s="607">
        <v>711908.7581735161</v>
      </c>
      <c r="E8" s="608">
        <v>157764498.905459</v>
      </c>
      <c r="F8" s="608">
        <v>23417388.755133137</v>
      </c>
      <c r="G8" s="609">
        <v>283224125.6262636</v>
      </c>
      <c r="H8" s="610">
        <v>18710</v>
      </c>
      <c r="I8" s="611" t="s">
        <v>187</v>
      </c>
      <c r="J8" s="692">
        <f t="shared" si="1"/>
        <v>15137.580204503667</v>
      </c>
      <c r="K8" s="501" t="s">
        <v>404</v>
      </c>
      <c r="L8" s="602"/>
      <c r="M8" s="612"/>
      <c r="N8" s="612"/>
      <c r="O8" s="612"/>
      <c r="P8" s="149"/>
      <c r="Q8" s="605"/>
      <c r="R8" s="604"/>
      <c r="S8" s="163"/>
      <c r="T8" s="164">
        <f>IF(G8=0,0,(P8-G8)/G8)*100</f>
        <v>-100</v>
      </c>
      <c r="U8" s="210">
        <f>IF(H8=0,0,(Q8-H8)/H8)*100</f>
        <v>-100</v>
      </c>
      <c r="V8" s="165">
        <f>IF(J8=0,0,(S8-J8)/J8)*100</f>
        <v>-100</v>
      </c>
    </row>
    <row r="9" spans="1:22" ht="21">
      <c r="A9" s="407">
        <v>4</v>
      </c>
      <c r="B9" s="501" t="s">
        <v>403</v>
      </c>
      <c r="C9" s="613">
        <v>0</v>
      </c>
      <c r="D9" s="613">
        <v>0</v>
      </c>
      <c r="E9" s="614">
        <v>0</v>
      </c>
      <c r="F9" s="614">
        <v>0</v>
      </c>
      <c r="G9" s="149"/>
      <c r="H9" s="603">
        <v>0</v>
      </c>
      <c r="I9" s="604"/>
      <c r="J9" s="163"/>
      <c r="K9" s="501" t="s">
        <v>366</v>
      </c>
      <c r="L9" s="602">
        <v>106221311.47840083</v>
      </c>
      <c r="M9" s="612">
        <v>3096114.184385068</v>
      </c>
      <c r="N9" s="612">
        <v>39542882.010957025</v>
      </c>
      <c r="O9" s="612">
        <v>27154666.10028746</v>
      </c>
      <c r="P9" s="149">
        <v>176014973.7740304</v>
      </c>
      <c r="Q9" s="605">
        <v>2494</v>
      </c>
      <c r="R9" s="604" t="s">
        <v>187</v>
      </c>
      <c r="S9" s="682">
        <f t="shared" si="2"/>
        <v>70575.37039856872</v>
      </c>
      <c r="T9" s="164">
        <f>IF(G9=0,0,(P9-G9)/G9)*100</f>
        <v>0</v>
      </c>
      <c r="U9" s="210">
        <f>IF(H9=0,0,(Q9-H9)/H9)*100</f>
        <v>0</v>
      </c>
      <c r="V9" s="165">
        <f>IF(J9=0,0,(S9-J9)/J9)*100</f>
        <v>0</v>
      </c>
    </row>
    <row r="10" spans="1:22" ht="21">
      <c r="A10" s="407">
        <v>5</v>
      </c>
      <c r="B10" s="148" t="s">
        <v>285</v>
      </c>
      <c r="C10" s="238">
        <v>6122212.275734525</v>
      </c>
      <c r="D10" s="238">
        <v>29552.7397260274</v>
      </c>
      <c r="E10" s="239">
        <v>354395.6365068494</v>
      </c>
      <c r="F10" s="239">
        <v>943467.9465021762</v>
      </c>
      <c r="G10" s="149">
        <v>7449628.598469578</v>
      </c>
      <c r="H10" s="161">
        <v>22</v>
      </c>
      <c r="I10" s="151" t="s">
        <v>187</v>
      </c>
      <c r="J10" s="691">
        <f t="shared" si="1"/>
        <v>338619.4817486172</v>
      </c>
      <c r="K10" s="148" t="s">
        <v>285</v>
      </c>
      <c r="L10" s="159">
        <v>7069957.231478822</v>
      </c>
      <c r="M10" s="160">
        <v>109563.6498882353</v>
      </c>
      <c r="N10" s="160">
        <v>918141.4488176472</v>
      </c>
      <c r="O10" s="160">
        <v>643138.0313771339</v>
      </c>
      <c r="P10" s="149">
        <v>8740800.361561839</v>
      </c>
      <c r="Q10" s="150">
        <v>49</v>
      </c>
      <c r="R10" s="151" t="s">
        <v>187</v>
      </c>
      <c r="S10" s="682">
        <f t="shared" si="2"/>
        <v>178383.68084820078</v>
      </c>
      <c r="T10" s="164">
        <f t="shared" si="3"/>
        <v>17.332028651166773</v>
      </c>
      <c r="U10" s="210">
        <f t="shared" si="4"/>
        <v>122.72727272727273</v>
      </c>
      <c r="V10" s="165">
        <f t="shared" si="0"/>
        <v>-47.32031366682309</v>
      </c>
    </row>
    <row r="11" spans="1:22" ht="21">
      <c r="A11" s="407">
        <v>6</v>
      </c>
      <c r="B11" s="148" t="s">
        <v>286</v>
      </c>
      <c r="C11" s="238">
        <v>52843803.10133222</v>
      </c>
      <c r="D11" s="238">
        <v>684781531.0156165</v>
      </c>
      <c r="E11" s="239">
        <v>48688451.24524959</v>
      </c>
      <c r="F11" s="239">
        <v>5282604.9842561</v>
      </c>
      <c r="G11" s="149">
        <v>791596390.3464545</v>
      </c>
      <c r="H11" s="161">
        <v>17641</v>
      </c>
      <c r="I11" s="151" t="s">
        <v>23</v>
      </c>
      <c r="J11" s="691">
        <f t="shared" si="1"/>
        <v>44872.53502332376</v>
      </c>
      <c r="K11" s="148" t="s">
        <v>365</v>
      </c>
      <c r="L11" s="159">
        <v>3137536212.1418877</v>
      </c>
      <c r="M11" s="160">
        <v>141159507.20589545</v>
      </c>
      <c r="N11" s="160">
        <v>854518986.6405993</v>
      </c>
      <c r="O11" s="160">
        <v>8274296.088708283</v>
      </c>
      <c r="P11" s="149">
        <v>4141489002.0770907</v>
      </c>
      <c r="Q11" s="150">
        <v>350535</v>
      </c>
      <c r="R11" s="151" t="s">
        <v>23</v>
      </c>
      <c r="S11" s="682">
        <v>4328.052041544538</v>
      </c>
      <c r="T11" s="164">
        <f t="shared" si="3"/>
        <v>423.1818957972387</v>
      </c>
      <c r="U11" s="210">
        <f t="shared" si="4"/>
        <v>1887.0472195453772</v>
      </c>
      <c r="V11" s="165">
        <f t="shared" si="0"/>
        <v>-90.35478597477297</v>
      </c>
    </row>
    <row r="12" spans="1:22" ht="21">
      <c r="A12" s="407">
        <v>7</v>
      </c>
      <c r="B12" s="148" t="s">
        <v>289</v>
      </c>
      <c r="C12" s="238">
        <v>12146018.833244493</v>
      </c>
      <c r="D12" s="238">
        <v>68798.77808219178</v>
      </c>
      <c r="E12" s="239">
        <v>5439576.744587945</v>
      </c>
      <c r="F12" s="239">
        <v>868288.3791754167</v>
      </c>
      <c r="G12" s="149">
        <v>18522682.735090047</v>
      </c>
      <c r="H12" s="161">
        <v>4644</v>
      </c>
      <c r="I12" s="151" t="s">
        <v>187</v>
      </c>
      <c r="J12" s="691">
        <f t="shared" si="1"/>
        <v>3988.5191074698637</v>
      </c>
      <c r="K12" s="148" t="s">
        <v>367</v>
      </c>
      <c r="L12" s="159">
        <v>6911593.47449665</v>
      </c>
      <c r="M12" s="160">
        <v>135431.8093280543</v>
      </c>
      <c r="N12" s="160">
        <v>3121049.5237656115</v>
      </c>
      <c r="O12" s="160">
        <v>712653.7192483956</v>
      </c>
      <c r="P12" s="149">
        <v>10880728.52683871</v>
      </c>
      <c r="Q12" s="150">
        <v>85</v>
      </c>
      <c r="R12" s="151" t="s">
        <v>187</v>
      </c>
      <c r="S12" s="682">
        <f t="shared" si="2"/>
        <v>128008.57090398483</v>
      </c>
      <c r="T12" s="164">
        <f t="shared" si="3"/>
        <v>-41.257275296165055</v>
      </c>
      <c r="U12" s="210">
        <f t="shared" si="4"/>
        <v>-98.1696813092162</v>
      </c>
      <c r="V12" s="165">
        <f t="shared" si="0"/>
        <v>3109.4260414659934</v>
      </c>
    </row>
    <row r="13" spans="1:22" ht="21">
      <c r="A13" s="407">
        <v>8</v>
      </c>
      <c r="B13" s="148" t="s">
        <v>288</v>
      </c>
      <c r="C13" s="238">
        <v>12289439.901318444</v>
      </c>
      <c r="D13" s="238">
        <v>456388495.0323974</v>
      </c>
      <c r="E13" s="239">
        <v>624341.6224610686</v>
      </c>
      <c r="F13" s="239">
        <v>1101915.7094383792</v>
      </c>
      <c r="G13" s="149">
        <v>470404192.2656153</v>
      </c>
      <c r="H13" s="161">
        <v>15373</v>
      </c>
      <c r="I13" s="151" t="s">
        <v>23</v>
      </c>
      <c r="J13" s="691">
        <f t="shared" si="1"/>
        <v>30599.37502540918</v>
      </c>
      <c r="K13" s="148" t="s">
        <v>288</v>
      </c>
      <c r="L13" s="159">
        <v>909371042.7893133</v>
      </c>
      <c r="M13" s="160">
        <v>41534282.540902704</v>
      </c>
      <c r="N13" s="160">
        <v>249679161.04248056</v>
      </c>
      <c r="O13" s="160">
        <v>617398.2700396003</v>
      </c>
      <c r="P13" s="149">
        <v>1201201884.6427362</v>
      </c>
      <c r="Q13" s="150">
        <v>36634</v>
      </c>
      <c r="R13" s="151" t="s">
        <v>23</v>
      </c>
      <c r="S13" s="682">
        <f t="shared" si="2"/>
        <v>32789.263652419504</v>
      </c>
      <c r="T13" s="164">
        <f t="shared" si="3"/>
        <v>155.35526774482352</v>
      </c>
      <c r="U13" s="210">
        <f t="shared" si="4"/>
        <v>138.3009171924803</v>
      </c>
      <c r="V13" s="165">
        <f t="shared" si="0"/>
        <v>7.156644948440549</v>
      </c>
    </row>
    <row r="14" spans="1:22" ht="21">
      <c r="A14" s="407">
        <v>9</v>
      </c>
      <c r="B14" s="148" t="s">
        <v>290</v>
      </c>
      <c r="C14" s="238">
        <v>11566912.48108983</v>
      </c>
      <c r="D14" s="238">
        <v>513390127.65095896</v>
      </c>
      <c r="E14" s="239">
        <v>5518559.077406028</v>
      </c>
      <c r="F14" s="239">
        <v>933548.4836778215</v>
      </c>
      <c r="G14" s="149">
        <v>531409147.69313264</v>
      </c>
      <c r="H14" s="161">
        <v>7</v>
      </c>
      <c r="I14" s="151" t="s">
        <v>187</v>
      </c>
      <c r="J14" s="691">
        <f t="shared" si="1"/>
        <v>75915592.52759038</v>
      </c>
      <c r="K14" s="148" t="s">
        <v>290</v>
      </c>
      <c r="L14" s="159">
        <v>1022845031.8432173</v>
      </c>
      <c r="M14" s="160">
        <v>46722643.576533034</v>
      </c>
      <c r="N14" s="160">
        <v>280639974.21754664</v>
      </c>
      <c r="O14" s="160">
        <v>644739.4389589736</v>
      </c>
      <c r="P14" s="149">
        <v>1350852389.0762558</v>
      </c>
      <c r="Q14" s="150">
        <v>22271</v>
      </c>
      <c r="R14" s="151" t="s">
        <v>23</v>
      </c>
      <c r="S14" s="682">
        <f t="shared" si="2"/>
        <v>60655.21930206348</v>
      </c>
      <c r="T14" s="164">
        <f t="shared" si="3"/>
        <v>154.20194494964144</v>
      </c>
      <c r="U14" s="210">
        <f t="shared" si="4"/>
        <v>318057.14285714284</v>
      </c>
      <c r="V14" s="165">
        <f t="shared" si="0"/>
        <v>-99.92010176396896</v>
      </c>
    </row>
    <row r="15" spans="1:22" ht="21">
      <c r="A15" s="407">
        <v>10</v>
      </c>
      <c r="B15" s="214" t="s">
        <v>291</v>
      </c>
      <c r="C15" s="240">
        <v>10198413.584236702</v>
      </c>
      <c r="D15" s="240">
        <v>68156.59853881279</v>
      </c>
      <c r="E15" s="241">
        <v>18438538.183461197</v>
      </c>
      <c r="F15" s="241">
        <v>1685226.3402582179</v>
      </c>
      <c r="G15" s="216">
        <v>30390334.706494927</v>
      </c>
      <c r="H15" s="219">
        <v>307</v>
      </c>
      <c r="I15" s="218" t="s">
        <v>23</v>
      </c>
      <c r="J15" s="693">
        <f>G15/H15</f>
        <v>98991.31826219846</v>
      </c>
      <c r="K15" s="214" t="s">
        <v>368</v>
      </c>
      <c r="L15" s="215">
        <v>13084363.328130677</v>
      </c>
      <c r="M15" s="242">
        <v>456176.9912375566</v>
      </c>
      <c r="N15" s="242">
        <v>3172109.7104475116</v>
      </c>
      <c r="O15" s="242">
        <v>1914321.9239117173</v>
      </c>
      <c r="P15" s="216">
        <v>18626971.95372746</v>
      </c>
      <c r="Q15" s="219">
        <v>288</v>
      </c>
      <c r="R15" s="218" t="s">
        <v>23</v>
      </c>
      <c r="S15" s="695">
        <f t="shared" si="2"/>
        <v>64676.98595044258</v>
      </c>
      <c r="T15" s="220">
        <f t="shared" si="3"/>
        <v>-38.707578795614374</v>
      </c>
      <c r="U15" s="221">
        <f t="shared" si="4"/>
        <v>-6.188925081433225</v>
      </c>
      <c r="V15" s="224">
        <f t="shared" si="0"/>
        <v>-34.663981563380595</v>
      </c>
    </row>
  </sheetData>
  <sheetProtection/>
  <mergeCells count="6">
    <mergeCell ref="L3:S3"/>
    <mergeCell ref="T3:V3"/>
    <mergeCell ref="A3:A4"/>
    <mergeCell ref="C3:J3"/>
    <mergeCell ref="B3:B4"/>
    <mergeCell ref="K3:K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50"/>
  </sheetPr>
  <dimension ref="A1:C12"/>
  <sheetViews>
    <sheetView zoomScalePageLayoutView="0" workbookViewId="0" topLeftCell="A1">
      <selection activeCell="B12" sqref="B12"/>
    </sheetView>
  </sheetViews>
  <sheetFormatPr defaultColWidth="9.140625" defaultRowHeight="15"/>
  <cols>
    <col min="1" max="1" width="9.00390625" style="6" customWidth="1"/>
    <col min="2" max="2" width="64.7109375" style="6" customWidth="1"/>
    <col min="3" max="3" width="95.421875" style="6" customWidth="1"/>
    <col min="4" max="16384" width="9.140625" style="6" customWidth="1"/>
  </cols>
  <sheetData>
    <row r="1" ht="21">
      <c r="A1" s="226" t="s">
        <v>319</v>
      </c>
    </row>
    <row r="2" ht="21">
      <c r="A2" s="6" t="s">
        <v>141</v>
      </c>
    </row>
    <row r="3" spans="1:3" ht="21">
      <c r="A3" s="227" t="s">
        <v>47</v>
      </c>
      <c r="B3" s="142" t="s">
        <v>39</v>
      </c>
      <c r="C3" s="142" t="s">
        <v>44</v>
      </c>
    </row>
    <row r="4" spans="1:3" ht="231">
      <c r="A4" s="228">
        <v>1</v>
      </c>
      <c r="B4" s="415" t="s">
        <v>363</v>
      </c>
      <c r="C4" s="416" t="s">
        <v>513</v>
      </c>
    </row>
    <row r="5" spans="1:3" ht="282" customHeight="1">
      <c r="A5" s="228">
        <v>2</v>
      </c>
      <c r="B5" s="415" t="s">
        <v>364</v>
      </c>
      <c r="C5" s="416" t="s">
        <v>514</v>
      </c>
    </row>
    <row r="6" spans="1:3" ht="126">
      <c r="A6" s="228">
        <v>3</v>
      </c>
      <c r="B6" s="413" t="s">
        <v>287</v>
      </c>
      <c r="C6" s="305" t="s">
        <v>515</v>
      </c>
    </row>
    <row r="7" spans="1:3" ht="168">
      <c r="A7" s="228">
        <v>4</v>
      </c>
      <c r="B7" s="413" t="s">
        <v>366</v>
      </c>
      <c r="C7" s="417" t="s">
        <v>516</v>
      </c>
    </row>
    <row r="8" spans="1:3" ht="315">
      <c r="A8" s="228">
        <v>5</v>
      </c>
      <c r="B8" s="413" t="s">
        <v>285</v>
      </c>
      <c r="C8" s="416" t="s">
        <v>517</v>
      </c>
    </row>
    <row r="9" spans="1:3" ht="409.5">
      <c r="A9" s="228">
        <v>6</v>
      </c>
      <c r="B9" s="413" t="s">
        <v>365</v>
      </c>
      <c r="C9" s="416" t="s">
        <v>518</v>
      </c>
    </row>
    <row r="10" spans="1:3" ht="210">
      <c r="A10" s="228">
        <v>7</v>
      </c>
      <c r="B10" s="415" t="s">
        <v>367</v>
      </c>
      <c r="C10" s="416" t="s">
        <v>519</v>
      </c>
    </row>
    <row r="11" spans="1:3" ht="147">
      <c r="A11" s="228">
        <v>9</v>
      </c>
      <c r="B11" s="413" t="s">
        <v>290</v>
      </c>
      <c r="C11" s="416" t="s">
        <v>520</v>
      </c>
    </row>
    <row r="12" spans="1:3" ht="189">
      <c r="A12" s="228">
        <v>10</v>
      </c>
      <c r="B12" s="615" t="s">
        <v>368</v>
      </c>
      <c r="C12" s="416" t="s">
        <v>521</v>
      </c>
    </row>
  </sheetData>
  <sheetProtection/>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7030A0"/>
  </sheetPr>
  <dimension ref="A1:AE45"/>
  <sheetViews>
    <sheetView zoomScale="75" zoomScaleNormal="75" zoomScalePageLayoutView="0" workbookViewId="0" topLeftCell="U4">
      <selection activeCell="AC12" sqref="AC12"/>
    </sheetView>
  </sheetViews>
  <sheetFormatPr defaultColWidth="60.8515625" defaultRowHeight="15"/>
  <cols>
    <col min="1" max="1" width="54.57421875" style="6" customWidth="1"/>
    <col min="2" max="2" width="11.140625" style="6" bestFit="1" customWidth="1"/>
    <col min="3" max="3" width="19.421875" style="6" customWidth="1"/>
    <col min="4" max="4" width="26.00390625" style="6" customWidth="1"/>
    <col min="5" max="5" width="16.28125" style="6" customWidth="1"/>
    <col min="6" max="6" width="14.140625" style="7" bestFit="1" customWidth="1"/>
    <col min="7" max="7" width="25.421875" style="6" customWidth="1"/>
    <col min="8" max="8" width="17.8515625" style="6" customWidth="1"/>
    <col min="9" max="9" width="19.00390625" style="6" customWidth="1"/>
    <col min="10" max="10" width="14.28125" style="6" customWidth="1"/>
    <col min="11" max="11" width="14.28125" style="7" bestFit="1" customWidth="1"/>
    <col min="12" max="12" width="15.421875" style="6" bestFit="1" customWidth="1"/>
    <col min="13" max="13" width="47.00390625" style="6" bestFit="1" customWidth="1"/>
    <col min="14" max="14" width="11.140625" style="6" bestFit="1" customWidth="1"/>
    <col min="15" max="15" width="17.140625" style="6" customWidth="1"/>
    <col min="16" max="16" width="20.421875" style="6" customWidth="1"/>
    <col min="17" max="17" width="24.140625" style="6" customWidth="1"/>
    <col min="18" max="18" width="15.28125" style="6" bestFit="1" customWidth="1"/>
    <col min="19" max="19" width="14.28125" style="7" bestFit="1" customWidth="1"/>
    <col min="20" max="20" width="18.140625" style="6" customWidth="1"/>
    <col min="21" max="21" width="21.28125" style="6" bestFit="1" customWidth="1"/>
    <col min="22" max="22" width="23.28125" style="6" customWidth="1"/>
    <col min="23" max="23" width="19.00390625" style="6" customWidth="1"/>
    <col min="24" max="24" width="16.7109375" style="6" customWidth="1"/>
    <col min="25" max="25" width="13.8515625" style="6" customWidth="1"/>
    <col min="26" max="26" width="16.57421875" style="7" bestFit="1" customWidth="1"/>
    <col min="27" max="27" width="16.57421875" style="6" bestFit="1" customWidth="1"/>
    <col min="28" max="28" width="19.57421875" style="6" bestFit="1" customWidth="1"/>
    <col min="29" max="29" width="22.140625" style="6" bestFit="1" customWidth="1"/>
    <col min="30" max="30" width="19.421875" style="6" bestFit="1" customWidth="1"/>
    <col min="31" max="31" width="60.8515625" style="12" customWidth="1"/>
    <col min="32" max="16384" width="60.8515625" style="6" customWidth="1"/>
  </cols>
  <sheetData>
    <row r="1" spans="1:27" ht="21">
      <c r="A1" s="84" t="s">
        <v>308</v>
      </c>
      <c r="AA1" s="51"/>
    </row>
    <row r="2" spans="1:30" ht="21">
      <c r="A2" s="84"/>
      <c r="B2" s="85"/>
      <c r="C2" s="249"/>
      <c r="D2" s="249"/>
      <c r="E2" s="249"/>
      <c r="F2" s="250"/>
      <c r="G2" s="249"/>
      <c r="H2" s="249"/>
      <c r="I2" s="249"/>
      <c r="J2" s="249"/>
      <c r="K2" s="250"/>
      <c r="L2" s="269"/>
      <c r="M2" s="270"/>
      <c r="N2" s="251"/>
      <c r="O2" s="85"/>
      <c r="P2" s="85"/>
      <c r="Q2" s="85"/>
      <c r="R2" s="85"/>
      <c r="S2" s="252"/>
      <c r="T2" s="85"/>
      <c r="U2" s="85"/>
      <c r="V2" s="85"/>
      <c r="W2" s="85"/>
      <c r="X2" s="85"/>
      <c r="Y2" s="85"/>
      <c r="Z2" s="252"/>
      <c r="AA2" s="472"/>
      <c r="AB2" s="85"/>
      <c r="AC2" s="85"/>
      <c r="AD2" s="253" t="s">
        <v>24</v>
      </c>
    </row>
    <row r="3" spans="1:30" ht="21" customHeight="1">
      <c r="A3" s="742" t="s">
        <v>145</v>
      </c>
      <c r="B3" s="738" t="s">
        <v>144</v>
      </c>
      <c r="C3" s="741" t="s">
        <v>302</v>
      </c>
      <c r="D3" s="741"/>
      <c r="E3" s="741"/>
      <c r="F3" s="741"/>
      <c r="G3" s="741"/>
      <c r="H3" s="741"/>
      <c r="I3" s="741"/>
      <c r="J3" s="741"/>
      <c r="K3" s="741"/>
      <c r="L3" s="741"/>
      <c r="M3" s="738" t="s">
        <v>25</v>
      </c>
      <c r="N3" s="738" t="s">
        <v>119</v>
      </c>
      <c r="O3" s="741" t="s">
        <v>374</v>
      </c>
      <c r="P3" s="741"/>
      <c r="Q3" s="741"/>
      <c r="R3" s="741"/>
      <c r="S3" s="741"/>
      <c r="T3" s="741"/>
      <c r="U3" s="741"/>
      <c r="V3" s="741"/>
      <c r="W3" s="741"/>
      <c r="X3" s="741"/>
      <c r="Y3" s="741"/>
      <c r="Z3" s="741"/>
      <c r="AA3" s="741"/>
      <c r="AB3" s="745" t="s">
        <v>7</v>
      </c>
      <c r="AC3" s="746"/>
      <c r="AD3" s="747"/>
    </row>
    <row r="4" spans="1:30" ht="21">
      <c r="A4" s="742"/>
      <c r="B4" s="739"/>
      <c r="C4" s="741" t="s">
        <v>40</v>
      </c>
      <c r="D4" s="741"/>
      <c r="E4" s="741"/>
      <c r="F4" s="741"/>
      <c r="G4" s="741" t="s">
        <v>41</v>
      </c>
      <c r="H4" s="741"/>
      <c r="I4" s="741"/>
      <c r="J4" s="741"/>
      <c r="K4" s="741"/>
      <c r="L4" s="742" t="s">
        <v>64</v>
      </c>
      <c r="M4" s="739"/>
      <c r="N4" s="739"/>
      <c r="O4" s="741" t="s">
        <v>40</v>
      </c>
      <c r="P4" s="741"/>
      <c r="Q4" s="741"/>
      <c r="R4" s="741"/>
      <c r="S4" s="741"/>
      <c r="T4" s="741" t="s">
        <v>41</v>
      </c>
      <c r="U4" s="741"/>
      <c r="V4" s="741"/>
      <c r="W4" s="741"/>
      <c r="X4" s="741"/>
      <c r="Y4" s="741"/>
      <c r="Z4" s="741"/>
      <c r="AA4" s="742" t="s">
        <v>12</v>
      </c>
      <c r="AB4" s="743" t="s">
        <v>73</v>
      </c>
      <c r="AC4" s="743" t="s">
        <v>74</v>
      </c>
      <c r="AD4" s="743" t="s">
        <v>72</v>
      </c>
    </row>
    <row r="5" spans="1:30" ht="87" customHeight="1">
      <c r="A5" s="742"/>
      <c r="B5" s="740"/>
      <c r="C5" s="92" t="s">
        <v>93</v>
      </c>
      <c r="D5" s="92" t="s">
        <v>94</v>
      </c>
      <c r="E5" s="92" t="s">
        <v>95</v>
      </c>
      <c r="F5" s="92" t="s">
        <v>96</v>
      </c>
      <c r="G5" s="92" t="s">
        <v>97</v>
      </c>
      <c r="H5" s="92" t="s">
        <v>98</v>
      </c>
      <c r="I5" s="92" t="s">
        <v>99</v>
      </c>
      <c r="J5" s="92" t="s">
        <v>100</v>
      </c>
      <c r="K5" s="92" t="s">
        <v>101</v>
      </c>
      <c r="L5" s="742"/>
      <c r="M5" s="740"/>
      <c r="N5" s="740"/>
      <c r="O5" s="92" t="s">
        <v>110</v>
      </c>
      <c r="P5" s="92" t="s">
        <v>109</v>
      </c>
      <c r="Q5" s="92" t="s">
        <v>130</v>
      </c>
      <c r="R5" s="92" t="s">
        <v>108</v>
      </c>
      <c r="S5" s="92" t="s">
        <v>107</v>
      </c>
      <c r="T5" s="92" t="s">
        <v>106</v>
      </c>
      <c r="U5" s="92" t="s">
        <v>105</v>
      </c>
      <c r="V5" s="92" t="s">
        <v>104</v>
      </c>
      <c r="W5" s="92" t="s">
        <v>131</v>
      </c>
      <c r="X5" s="92" t="s">
        <v>148</v>
      </c>
      <c r="Y5" s="92" t="s">
        <v>103</v>
      </c>
      <c r="Z5" s="92" t="s">
        <v>102</v>
      </c>
      <c r="AA5" s="742"/>
      <c r="AB5" s="744"/>
      <c r="AC5" s="744"/>
      <c r="AD5" s="744"/>
    </row>
    <row r="6" spans="1:30" ht="21">
      <c r="A6" s="255"/>
      <c r="B6" s="95"/>
      <c r="C6" s="95" t="s">
        <v>75</v>
      </c>
      <c r="D6" s="95" t="s">
        <v>76</v>
      </c>
      <c r="E6" s="95" t="s">
        <v>77</v>
      </c>
      <c r="F6" s="255"/>
      <c r="G6" s="95" t="s">
        <v>78</v>
      </c>
      <c r="H6" s="95" t="s">
        <v>79</v>
      </c>
      <c r="I6" s="95" t="s">
        <v>80</v>
      </c>
      <c r="J6" s="95" t="s">
        <v>81</v>
      </c>
      <c r="K6" s="255"/>
      <c r="L6" s="95"/>
      <c r="M6" s="255"/>
      <c r="N6" s="95"/>
      <c r="O6" s="95" t="s">
        <v>26</v>
      </c>
      <c r="P6" s="95" t="s">
        <v>27</v>
      </c>
      <c r="Q6" s="95">
        <v>5106</v>
      </c>
      <c r="R6" s="95"/>
      <c r="S6" s="255"/>
      <c r="T6" s="95" t="s">
        <v>28</v>
      </c>
      <c r="U6" s="95" t="s">
        <v>29</v>
      </c>
      <c r="V6" s="95" t="s">
        <v>30</v>
      </c>
      <c r="W6" s="95">
        <v>5107</v>
      </c>
      <c r="X6" s="95">
        <v>5101</v>
      </c>
      <c r="Y6" s="95"/>
      <c r="Z6" s="255"/>
      <c r="AA6" s="95" t="s">
        <v>132</v>
      </c>
      <c r="AB6" s="95"/>
      <c r="AC6" s="95"/>
      <c r="AD6" s="95"/>
    </row>
    <row r="7" spans="1:30" ht="21.75" thickBot="1">
      <c r="A7" s="254" t="s">
        <v>64</v>
      </c>
      <c r="B7" s="256"/>
      <c r="C7" s="103">
        <f aca="true" t="shared" si="0" ref="C7:L7">SUM(C9:C1946)</f>
        <v>428648375.18000007</v>
      </c>
      <c r="D7" s="103">
        <f t="shared" si="0"/>
        <v>79369859.24000002</v>
      </c>
      <c r="E7" s="103">
        <f t="shared" si="0"/>
        <v>0</v>
      </c>
      <c r="F7" s="103">
        <f t="shared" si="0"/>
        <v>508018234.42</v>
      </c>
      <c r="G7" s="103">
        <f t="shared" si="0"/>
        <v>777190812.3800001</v>
      </c>
      <c r="H7" s="103">
        <f t="shared" si="0"/>
        <v>12105231.909999998</v>
      </c>
      <c r="I7" s="103">
        <f t="shared" si="0"/>
        <v>38896836.34</v>
      </c>
      <c r="J7" s="103">
        <f t="shared" si="0"/>
        <v>561472.1699999999</v>
      </c>
      <c r="K7" s="103">
        <f t="shared" si="0"/>
        <v>828754352.8</v>
      </c>
      <c r="L7" s="103">
        <f t="shared" si="0"/>
        <v>1336772587.2200003</v>
      </c>
      <c r="M7" s="254" t="s">
        <v>12</v>
      </c>
      <c r="N7" s="256"/>
      <c r="O7" s="103">
        <f aca="true" t="shared" si="1" ref="O7:AA7">SUM(O9:O1946)</f>
        <v>436908437.49000007</v>
      </c>
      <c r="P7" s="103">
        <f t="shared" si="1"/>
        <v>91112844.49000001</v>
      </c>
      <c r="Q7" s="103">
        <f t="shared" si="1"/>
        <v>0</v>
      </c>
      <c r="R7" s="103">
        <f t="shared" si="1"/>
        <v>0</v>
      </c>
      <c r="S7" s="103">
        <f t="shared" si="1"/>
        <v>528021281.9799999</v>
      </c>
      <c r="T7" s="103">
        <f t="shared" si="1"/>
        <v>216246664.07</v>
      </c>
      <c r="U7" s="103">
        <f t="shared" si="1"/>
        <v>20257966.35</v>
      </c>
      <c r="V7" s="103">
        <f t="shared" si="1"/>
        <v>43878008.379999995</v>
      </c>
      <c r="W7" s="103">
        <f t="shared" si="1"/>
        <v>14926316500</v>
      </c>
      <c r="X7" s="103">
        <f t="shared" si="1"/>
        <v>0</v>
      </c>
      <c r="Y7" s="103">
        <f t="shared" si="1"/>
        <v>1321014.0700000003</v>
      </c>
      <c r="Z7" s="103">
        <f t="shared" si="1"/>
        <v>15208020152.869995</v>
      </c>
      <c r="AA7" s="103">
        <f t="shared" si="1"/>
        <v>15736041434.850006</v>
      </c>
      <c r="AB7" s="257">
        <f>IF(F7=0,0,(S7-F7)/F7)*100</f>
        <v>3.937466453903409</v>
      </c>
      <c r="AC7" s="258">
        <f>IF(K7=0,0,(Z7-K7)/K7)*100</f>
        <v>1735.0455839524366</v>
      </c>
      <c r="AD7" s="258">
        <f>IF(L7=0,0,(AA7-L7)/L7)*100</f>
        <v>1077.1666763136755</v>
      </c>
    </row>
    <row r="8" spans="1:30" ht="21.75" thickTop="1">
      <c r="A8" s="259" t="s">
        <v>58</v>
      </c>
      <c r="B8" s="260"/>
      <c r="C8" s="109"/>
      <c r="D8" s="109"/>
      <c r="E8" s="109"/>
      <c r="F8" s="261"/>
      <c r="G8" s="109"/>
      <c r="H8" s="109"/>
      <c r="I8" s="109"/>
      <c r="J8" s="109"/>
      <c r="K8" s="261"/>
      <c r="L8" s="109"/>
      <c r="M8" s="259" t="s">
        <v>58</v>
      </c>
      <c r="N8" s="260"/>
      <c r="O8" s="109"/>
      <c r="P8" s="109"/>
      <c r="Q8" s="109"/>
      <c r="R8" s="109"/>
      <c r="S8" s="261"/>
      <c r="T8" s="109"/>
      <c r="U8" s="109"/>
      <c r="V8" s="109"/>
      <c r="W8" s="109"/>
      <c r="X8" s="109"/>
      <c r="Y8" s="109"/>
      <c r="Z8" s="261"/>
      <c r="AA8" s="109"/>
      <c r="AB8" s="109"/>
      <c r="AC8" s="109"/>
      <c r="AD8" s="109"/>
    </row>
    <row r="9" spans="1:30" ht="21">
      <c r="A9" s="243" t="s">
        <v>149</v>
      </c>
      <c r="B9" s="244">
        <v>2100700005</v>
      </c>
      <c r="C9" s="113">
        <v>30019525.28</v>
      </c>
      <c r="D9" s="113">
        <v>736797.07</v>
      </c>
      <c r="E9" s="113"/>
      <c r="F9" s="262">
        <f aca="true" t="shared" si="2" ref="F9:F32">SUM(C9:E9)</f>
        <v>30756322.35</v>
      </c>
      <c r="G9" s="113">
        <v>14219608.97</v>
      </c>
      <c r="H9" s="113">
        <v>611306.1</v>
      </c>
      <c r="I9" s="113">
        <v>435029.20999999996</v>
      </c>
      <c r="J9" s="113">
        <v>0</v>
      </c>
      <c r="K9" s="263">
        <f aca="true" t="shared" si="3" ref="K9:K32">SUM(G9:J9)</f>
        <v>15265944.280000001</v>
      </c>
      <c r="L9" s="262">
        <f aca="true" t="shared" si="4" ref="L9:L32">F9+K9</f>
        <v>46022266.63</v>
      </c>
      <c r="M9" s="243" t="s">
        <v>149</v>
      </c>
      <c r="N9" s="244">
        <v>2100700005</v>
      </c>
      <c r="O9" s="113">
        <v>28783304.929999996</v>
      </c>
      <c r="P9" s="113">
        <v>372849.16000000003</v>
      </c>
      <c r="Q9" s="113"/>
      <c r="R9" s="113"/>
      <c r="S9" s="262">
        <f aca="true" t="shared" si="5" ref="S9:S32">SUM(O9:R9)</f>
        <v>29156154.089999996</v>
      </c>
      <c r="T9" s="113">
        <v>11746833.51</v>
      </c>
      <c r="U9" s="113">
        <v>749018.3</v>
      </c>
      <c r="V9" s="247">
        <v>293172.5</v>
      </c>
      <c r="W9" s="113"/>
      <c r="X9" s="113"/>
      <c r="Y9" s="113">
        <v>96</v>
      </c>
      <c r="Z9" s="262">
        <f aca="true" t="shared" si="6" ref="Z9:Z32">SUM(T9:Y9)</f>
        <v>12789120.31</v>
      </c>
      <c r="AA9" s="262">
        <f aca="true" t="shared" si="7" ref="AA9:AA32">S9+Z9</f>
        <v>41945274.4</v>
      </c>
      <c r="AB9" s="264">
        <f aca="true" t="shared" si="8" ref="AB9:AB32">IF(F9=0,0,(S9-F9)/F9)*100</f>
        <v>-5.202729512945183</v>
      </c>
      <c r="AC9" s="265">
        <f aca="true" t="shared" si="9" ref="AC9:AC32">IF(K9=0,0,(Z9-K9)/K9)*100</f>
        <v>-16.224505504352596</v>
      </c>
      <c r="AD9" s="265">
        <f aca="true" t="shared" si="10" ref="AD9:AD32">IF(L9=0,0,(AA9-L9)/L9)*100</f>
        <v>-8.858738451057476</v>
      </c>
    </row>
    <row r="10" spans="1:30" ht="21">
      <c r="A10" s="243" t="s">
        <v>150</v>
      </c>
      <c r="B10" s="244">
        <v>2100700006</v>
      </c>
      <c r="C10" s="113">
        <v>78271308.83000003</v>
      </c>
      <c r="D10" s="113">
        <v>2543753.3500000006</v>
      </c>
      <c r="E10" s="113"/>
      <c r="F10" s="262">
        <f t="shared" si="2"/>
        <v>80815062.18000002</v>
      </c>
      <c r="G10" s="113">
        <v>7433146.9</v>
      </c>
      <c r="H10" s="113">
        <v>343527</v>
      </c>
      <c r="I10" s="113">
        <v>112330</v>
      </c>
      <c r="J10" s="113">
        <v>70</v>
      </c>
      <c r="K10" s="262">
        <f t="shared" si="3"/>
        <v>7889073.9</v>
      </c>
      <c r="L10" s="262">
        <f t="shared" si="4"/>
        <v>88704136.08000003</v>
      </c>
      <c r="M10" s="243" t="s">
        <v>150</v>
      </c>
      <c r="N10" s="244">
        <v>2100700006</v>
      </c>
      <c r="O10" s="113">
        <v>79389754.61</v>
      </c>
      <c r="P10" s="113">
        <v>2155852.05</v>
      </c>
      <c r="Q10" s="113"/>
      <c r="R10" s="113"/>
      <c r="S10" s="262">
        <f t="shared" si="5"/>
        <v>81545606.66</v>
      </c>
      <c r="T10" s="113">
        <v>6422735.68</v>
      </c>
      <c r="U10" s="113">
        <v>967762.7</v>
      </c>
      <c r="V10" s="247">
        <v>1536289</v>
      </c>
      <c r="W10" s="113"/>
      <c r="X10" s="113"/>
      <c r="Y10" s="113">
        <v>20</v>
      </c>
      <c r="Z10" s="262">
        <f t="shared" si="6"/>
        <v>8926807.379999999</v>
      </c>
      <c r="AA10" s="262">
        <f t="shared" si="7"/>
        <v>90472414.03999999</v>
      </c>
      <c r="AB10" s="264">
        <f t="shared" si="8"/>
        <v>0.9039706959240184</v>
      </c>
      <c r="AC10" s="265">
        <f t="shared" si="9"/>
        <v>13.154059565850924</v>
      </c>
      <c r="AD10" s="265">
        <f t="shared" si="10"/>
        <v>1.993456041785017</v>
      </c>
    </row>
    <row r="11" spans="1:30" ht="21">
      <c r="A11" s="243" t="s">
        <v>151</v>
      </c>
      <c r="B11" s="244">
        <v>2100700007</v>
      </c>
      <c r="C11" s="113">
        <v>34027116.96000001</v>
      </c>
      <c r="D11" s="113">
        <v>12397642.699999996</v>
      </c>
      <c r="E11" s="113"/>
      <c r="F11" s="262">
        <f t="shared" si="2"/>
        <v>46424759.660000004</v>
      </c>
      <c r="G11" s="113">
        <v>6309801.430000001</v>
      </c>
      <c r="H11" s="113">
        <v>397997</v>
      </c>
      <c r="I11" s="113">
        <v>200638</v>
      </c>
      <c r="J11" s="113">
        <v>9</v>
      </c>
      <c r="K11" s="262">
        <f t="shared" si="3"/>
        <v>6908445.430000001</v>
      </c>
      <c r="L11" s="262">
        <f t="shared" si="4"/>
        <v>53333205.09</v>
      </c>
      <c r="M11" s="243" t="s">
        <v>151</v>
      </c>
      <c r="N11" s="244">
        <v>2100700007</v>
      </c>
      <c r="O11" s="113">
        <v>33311946.52</v>
      </c>
      <c r="P11" s="113">
        <v>12699960.870000007</v>
      </c>
      <c r="Q11" s="113"/>
      <c r="R11" s="113"/>
      <c r="S11" s="262">
        <f t="shared" si="5"/>
        <v>46011907.39000001</v>
      </c>
      <c r="T11" s="113">
        <v>5437652.74</v>
      </c>
      <c r="U11" s="113">
        <v>508437</v>
      </c>
      <c r="V11" s="247">
        <v>773490</v>
      </c>
      <c r="W11" s="113"/>
      <c r="X11" s="113"/>
      <c r="Y11" s="113">
        <v>133043.76</v>
      </c>
      <c r="Z11" s="262">
        <f t="shared" si="6"/>
        <v>6852623.5</v>
      </c>
      <c r="AA11" s="262">
        <f t="shared" si="7"/>
        <v>52864530.89000001</v>
      </c>
      <c r="AB11" s="264">
        <f t="shared" si="8"/>
        <v>-0.8892932844964474</v>
      </c>
      <c r="AC11" s="265">
        <f t="shared" si="9"/>
        <v>-0.8080244762098472</v>
      </c>
      <c r="AD11" s="265">
        <f t="shared" si="10"/>
        <v>-0.8787662380483339</v>
      </c>
    </row>
    <row r="12" spans="1:31" s="166" customFormat="1" ht="21">
      <c r="A12" s="243" t="s">
        <v>346</v>
      </c>
      <c r="B12" s="244">
        <v>2100700017</v>
      </c>
      <c r="C12" s="113">
        <v>21582662.49</v>
      </c>
      <c r="D12" s="113">
        <v>1167161.4600000002</v>
      </c>
      <c r="E12" s="113"/>
      <c r="F12" s="262">
        <f t="shared" si="2"/>
        <v>22749823.95</v>
      </c>
      <c r="G12" s="113">
        <v>33028842.330000002</v>
      </c>
      <c r="H12" s="113">
        <v>1756817.9</v>
      </c>
      <c r="I12" s="113">
        <v>1719163.22</v>
      </c>
      <c r="J12" s="113">
        <v>0</v>
      </c>
      <c r="K12" s="262">
        <f t="shared" si="3"/>
        <v>36504823.45</v>
      </c>
      <c r="L12" s="262">
        <f t="shared" si="4"/>
        <v>59254647.400000006</v>
      </c>
      <c r="M12" s="243" t="s">
        <v>346</v>
      </c>
      <c r="N12" s="244">
        <v>2100700017</v>
      </c>
      <c r="O12" s="113">
        <v>23629915.48</v>
      </c>
      <c r="P12" s="113">
        <v>666575.1300000001</v>
      </c>
      <c r="Q12" s="113"/>
      <c r="R12" s="113"/>
      <c r="S12" s="262">
        <f t="shared" si="5"/>
        <v>24296490.61</v>
      </c>
      <c r="T12" s="113">
        <v>38222344.68000001</v>
      </c>
      <c r="U12" s="113">
        <v>568867.74</v>
      </c>
      <c r="V12" s="247">
        <v>4466586.3</v>
      </c>
      <c r="W12" s="113">
        <v>14926316500</v>
      </c>
      <c r="X12" s="113"/>
      <c r="Y12" s="113">
        <v>23</v>
      </c>
      <c r="Z12" s="262">
        <f t="shared" si="6"/>
        <v>14969574321.72</v>
      </c>
      <c r="AA12" s="262">
        <f t="shared" si="7"/>
        <v>14993870812.33</v>
      </c>
      <c r="AB12" s="264">
        <f t="shared" si="8"/>
        <v>6.798587379837725</v>
      </c>
      <c r="AC12" s="265">
        <f t="shared" si="9"/>
        <v>40907.113326334955</v>
      </c>
      <c r="AD12" s="265">
        <f t="shared" si="10"/>
        <v>25204.126292598612</v>
      </c>
      <c r="AE12" s="19"/>
    </row>
    <row r="13" spans="1:30" ht="21">
      <c r="A13" s="243" t="s">
        <v>153</v>
      </c>
      <c r="B13" s="244">
        <v>2100700023</v>
      </c>
      <c r="C13" s="113">
        <v>29828423.680000003</v>
      </c>
      <c r="D13" s="113">
        <v>520989.42</v>
      </c>
      <c r="E13" s="113"/>
      <c r="F13" s="262">
        <f t="shared" si="2"/>
        <v>30349413.100000005</v>
      </c>
      <c r="G13" s="113">
        <v>2963462.71</v>
      </c>
      <c r="H13" s="113">
        <v>24816</v>
      </c>
      <c r="I13" s="113">
        <v>1463347.1400000001</v>
      </c>
      <c r="J13" s="113">
        <v>55</v>
      </c>
      <c r="K13" s="262">
        <f t="shared" si="3"/>
        <v>4451680.85</v>
      </c>
      <c r="L13" s="262">
        <f t="shared" si="4"/>
        <v>34801093.95</v>
      </c>
      <c r="M13" s="243" t="s">
        <v>153</v>
      </c>
      <c r="N13" s="244">
        <v>2100700023</v>
      </c>
      <c r="O13" s="113">
        <v>32174059.16</v>
      </c>
      <c r="P13" s="113">
        <v>434016.22000000003</v>
      </c>
      <c r="Q13" s="113"/>
      <c r="R13" s="113"/>
      <c r="S13" s="262">
        <f t="shared" si="5"/>
        <v>32608075.38</v>
      </c>
      <c r="T13" s="113">
        <v>1711461.27</v>
      </c>
      <c r="U13" s="113">
        <v>88339</v>
      </c>
      <c r="V13" s="247">
        <v>895892.4299999999</v>
      </c>
      <c r="W13" s="113"/>
      <c r="X13" s="113"/>
      <c r="Y13" s="113">
        <v>27</v>
      </c>
      <c r="Z13" s="262">
        <f t="shared" si="6"/>
        <v>2695719.7</v>
      </c>
      <c r="AA13" s="262">
        <f t="shared" si="7"/>
        <v>35303795.08</v>
      </c>
      <c r="AB13" s="264">
        <f t="shared" si="8"/>
        <v>7.442194261081092</v>
      </c>
      <c r="AC13" s="265">
        <f t="shared" si="9"/>
        <v>-39.44490203065657</v>
      </c>
      <c r="AD13" s="265">
        <f t="shared" si="10"/>
        <v>1.4444980687165876</v>
      </c>
    </row>
    <row r="14" spans="1:30" ht="21">
      <c r="A14" s="243" t="s">
        <v>154</v>
      </c>
      <c r="B14" s="244">
        <v>2100700026</v>
      </c>
      <c r="C14" s="113">
        <v>10468095.48</v>
      </c>
      <c r="D14" s="113">
        <v>540136.45</v>
      </c>
      <c r="E14" s="113"/>
      <c r="F14" s="262">
        <f t="shared" si="2"/>
        <v>11008231.93</v>
      </c>
      <c r="G14" s="113">
        <v>5679214.52</v>
      </c>
      <c r="H14" s="113">
        <v>406945</v>
      </c>
      <c r="I14" s="113">
        <v>607276</v>
      </c>
      <c r="J14" s="113">
        <v>0</v>
      </c>
      <c r="K14" s="262">
        <f t="shared" si="3"/>
        <v>6693435.52</v>
      </c>
      <c r="L14" s="262">
        <f t="shared" si="4"/>
        <v>17701667.45</v>
      </c>
      <c r="M14" s="243" t="s">
        <v>154</v>
      </c>
      <c r="N14" s="244">
        <v>2100700026</v>
      </c>
      <c r="O14" s="113">
        <v>12305652.280000001</v>
      </c>
      <c r="P14" s="113">
        <v>529791.86</v>
      </c>
      <c r="Q14" s="113"/>
      <c r="R14" s="113"/>
      <c r="S14" s="262">
        <f t="shared" si="5"/>
        <v>12835444.14</v>
      </c>
      <c r="T14" s="113">
        <v>5606084.779999999</v>
      </c>
      <c r="U14" s="113">
        <v>808173.24</v>
      </c>
      <c r="V14" s="247">
        <v>2676976.64</v>
      </c>
      <c r="W14" s="113"/>
      <c r="X14" s="113"/>
      <c r="Y14" s="113"/>
      <c r="Z14" s="262">
        <f t="shared" si="6"/>
        <v>9091234.66</v>
      </c>
      <c r="AA14" s="262">
        <f t="shared" si="7"/>
        <v>21926678.8</v>
      </c>
      <c r="AB14" s="264">
        <f t="shared" si="8"/>
        <v>16.59859840907259</v>
      </c>
      <c r="AC14" s="265">
        <f t="shared" si="9"/>
        <v>35.82314542114243</v>
      </c>
      <c r="AD14" s="265">
        <f t="shared" si="10"/>
        <v>23.867872119583865</v>
      </c>
    </row>
    <row r="15" spans="1:30" ht="21">
      <c r="A15" s="243" t="s">
        <v>155</v>
      </c>
      <c r="B15" s="244">
        <v>2100700027</v>
      </c>
      <c r="C15" s="113">
        <v>4495932.08</v>
      </c>
      <c r="D15" s="113">
        <v>368089.37999999995</v>
      </c>
      <c r="E15" s="113"/>
      <c r="F15" s="262">
        <f t="shared" si="2"/>
        <v>4864021.46</v>
      </c>
      <c r="G15" s="113">
        <v>6152631.4</v>
      </c>
      <c r="H15" s="113">
        <v>147524</v>
      </c>
      <c r="I15" s="113">
        <v>286007.94</v>
      </c>
      <c r="J15" s="113">
        <v>0</v>
      </c>
      <c r="K15" s="262">
        <f t="shared" si="3"/>
        <v>6586163.340000001</v>
      </c>
      <c r="L15" s="262">
        <f t="shared" si="4"/>
        <v>11450184.8</v>
      </c>
      <c r="M15" s="243" t="s">
        <v>155</v>
      </c>
      <c r="N15" s="244">
        <v>2100700027</v>
      </c>
      <c r="O15" s="113">
        <v>4943270</v>
      </c>
      <c r="P15" s="113">
        <v>806485.0000000002</v>
      </c>
      <c r="Q15" s="113"/>
      <c r="R15" s="113"/>
      <c r="S15" s="262">
        <f t="shared" si="5"/>
        <v>5749755</v>
      </c>
      <c r="T15" s="113">
        <v>3753289.41</v>
      </c>
      <c r="U15" s="113">
        <v>1989730.9</v>
      </c>
      <c r="V15" s="247">
        <v>511178.21</v>
      </c>
      <c r="W15" s="113"/>
      <c r="X15" s="113"/>
      <c r="Y15" s="113"/>
      <c r="Z15" s="262">
        <f t="shared" si="6"/>
        <v>6254198.5200000005</v>
      </c>
      <c r="AA15" s="262">
        <f t="shared" si="7"/>
        <v>12003953.52</v>
      </c>
      <c r="AB15" s="264">
        <f t="shared" si="8"/>
        <v>18.209901976871624</v>
      </c>
      <c r="AC15" s="265">
        <f t="shared" si="9"/>
        <v>-5.040336882990215</v>
      </c>
      <c r="AD15" s="265">
        <f t="shared" si="10"/>
        <v>4.836329977835805</v>
      </c>
    </row>
    <row r="16" spans="1:30" ht="21">
      <c r="A16" s="243" t="s">
        <v>333</v>
      </c>
      <c r="B16" s="244">
        <v>2100700013</v>
      </c>
      <c r="C16" s="113">
        <v>10982413.35</v>
      </c>
      <c r="D16" s="113">
        <v>4347830.290000003</v>
      </c>
      <c r="E16" s="113"/>
      <c r="F16" s="262">
        <f t="shared" si="2"/>
        <v>15330243.640000002</v>
      </c>
      <c r="G16" s="113">
        <v>52301641.37</v>
      </c>
      <c r="H16" s="113">
        <v>796587.1</v>
      </c>
      <c r="I16" s="113">
        <v>2243174</v>
      </c>
      <c r="J16" s="113">
        <v>0</v>
      </c>
      <c r="K16" s="262">
        <f t="shared" si="3"/>
        <v>55341402.47</v>
      </c>
      <c r="L16" s="262">
        <f t="shared" si="4"/>
        <v>70671646.11</v>
      </c>
      <c r="M16" s="243" t="s">
        <v>156</v>
      </c>
      <c r="N16" s="244">
        <v>2100700013</v>
      </c>
      <c r="O16" s="113">
        <v>12304307.919999998</v>
      </c>
      <c r="P16" s="113">
        <v>3998754.8600000013</v>
      </c>
      <c r="Q16" s="113"/>
      <c r="R16" s="113"/>
      <c r="S16" s="262">
        <f t="shared" si="5"/>
        <v>16303062.78</v>
      </c>
      <c r="T16" s="113">
        <v>23413006.689999998</v>
      </c>
      <c r="U16" s="113">
        <v>1268899.6099999999</v>
      </c>
      <c r="V16" s="247">
        <v>1385245.5</v>
      </c>
      <c r="W16" s="113"/>
      <c r="X16" s="113"/>
      <c r="Y16" s="113">
        <v>2530</v>
      </c>
      <c r="Z16" s="262">
        <f t="shared" si="6"/>
        <v>26069681.799999997</v>
      </c>
      <c r="AA16" s="262">
        <f t="shared" si="7"/>
        <v>42372744.58</v>
      </c>
      <c r="AB16" s="264">
        <f t="shared" si="8"/>
        <v>6.3457513321034</v>
      </c>
      <c r="AC16" s="265">
        <f t="shared" si="9"/>
        <v>-52.892986739661865</v>
      </c>
      <c r="AD16" s="265">
        <f t="shared" si="10"/>
        <v>-40.04279380439636</v>
      </c>
    </row>
    <row r="17" spans="1:30" ht="21">
      <c r="A17" s="243" t="s">
        <v>334</v>
      </c>
      <c r="B17" s="244">
        <v>2100700038</v>
      </c>
      <c r="C17" s="113">
        <v>7629620.84</v>
      </c>
      <c r="D17" s="113">
        <v>2703803.6300000018</v>
      </c>
      <c r="E17" s="113"/>
      <c r="F17" s="262">
        <f t="shared" si="2"/>
        <v>10333424.470000003</v>
      </c>
      <c r="G17" s="113">
        <v>50954099.36</v>
      </c>
      <c r="H17" s="113">
        <v>653572</v>
      </c>
      <c r="I17" s="113">
        <v>1860848</v>
      </c>
      <c r="J17" s="113">
        <v>10</v>
      </c>
      <c r="K17" s="262">
        <f t="shared" si="3"/>
        <v>53468529.36</v>
      </c>
      <c r="L17" s="262">
        <f t="shared" si="4"/>
        <v>63801953.83</v>
      </c>
      <c r="M17" s="243" t="s">
        <v>157</v>
      </c>
      <c r="N17" s="244">
        <v>2100700038</v>
      </c>
      <c r="O17" s="113">
        <v>7808024</v>
      </c>
      <c r="P17" s="113">
        <v>2079973.9500000004</v>
      </c>
      <c r="Q17" s="113"/>
      <c r="R17" s="113"/>
      <c r="S17" s="262">
        <f t="shared" si="5"/>
        <v>9887997.950000001</v>
      </c>
      <c r="T17" s="113">
        <v>1885060.52</v>
      </c>
      <c r="U17" s="113">
        <v>1126761</v>
      </c>
      <c r="V17" s="247">
        <v>1622500</v>
      </c>
      <c r="W17" s="113"/>
      <c r="X17" s="113"/>
      <c r="Y17" s="113">
        <v>1474.95</v>
      </c>
      <c r="Z17" s="262">
        <f t="shared" si="6"/>
        <v>4635796.47</v>
      </c>
      <c r="AA17" s="262">
        <f t="shared" si="7"/>
        <v>14523794.420000002</v>
      </c>
      <c r="AB17" s="264">
        <f t="shared" si="8"/>
        <v>-4.310541208223505</v>
      </c>
      <c r="AC17" s="265">
        <f t="shared" si="9"/>
        <v>-91.3298597782866</v>
      </c>
      <c r="AD17" s="265">
        <f t="shared" si="10"/>
        <v>-77.23612907106484</v>
      </c>
    </row>
    <row r="18" spans="1:30" ht="21">
      <c r="A18" s="243" t="s">
        <v>335</v>
      </c>
      <c r="B18" s="244">
        <v>2100700010</v>
      </c>
      <c r="C18" s="113">
        <v>10502960.42</v>
      </c>
      <c r="D18" s="113">
        <v>2664817.6299999985</v>
      </c>
      <c r="E18" s="113"/>
      <c r="F18" s="262">
        <f t="shared" si="2"/>
        <v>13167778.049999999</v>
      </c>
      <c r="G18" s="113">
        <v>40980272.910000004</v>
      </c>
      <c r="H18" s="113">
        <v>230736</v>
      </c>
      <c r="I18" s="113">
        <v>2915705</v>
      </c>
      <c r="J18" s="113">
        <v>0</v>
      </c>
      <c r="K18" s="262">
        <f t="shared" si="3"/>
        <v>44126713.910000004</v>
      </c>
      <c r="L18" s="262">
        <f t="shared" si="4"/>
        <v>57294491.96</v>
      </c>
      <c r="M18" s="243" t="s">
        <v>158</v>
      </c>
      <c r="N18" s="244">
        <v>2100700010</v>
      </c>
      <c r="O18" s="113">
        <v>9826960.399999999</v>
      </c>
      <c r="P18" s="113">
        <v>2342838.209999999</v>
      </c>
      <c r="Q18" s="113"/>
      <c r="R18" s="113"/>
      <c r="S18" s="262">
        <f t="shared" si="5"/>
        <v>12169798.609999998</v>
      </c>
      <c r="T18" s="113">
        <v>2398130.6599999997</v>
      </c>
      <c r="U18" s="113">
        <v>867290.8</v>
      </c>
      <c r="V18" s="247">
        <v>1067316</v>
      </c>
      <c r="W18" s="113"/>
      <c r="X18" s="113"/>
      <c r="Y18" s="113">
        <v>53099</v>
      </c>
      <c r="Z18" s="262">
        <f t="shared" si="6"/>
        <v>4385836.46</v>
      </c>
      <c r="AA18" s="262">
        <f t="shared" si="7"/>
        <v>16555635.069999997</v>
      </c>
      <c r="AB18" s="264">
        <f t="shared" si="8"/>
        <v>-7.578950952928626</v>
      </c>
      <c r="AC18" s="265">
        <f t="shared" si="9"/>
        <v>-90.06081334552746</v>
      </c>
      <c r="AD18" s="265">
        <f t="shared" si="10"/>
        <v>-71.10431648201319</v>
      </c>
    </row>
    <row r="19" spans="1:30" ht="21">
      <c r="A19" s="243" t="s">
        <v>336</v>
      </c>
      <c r="B19" s="244">
        <v>2100700035</v>
      </c>
      <c r="C19" s="113">
        <v>9033832.67</v>
      </c>
      <c r="D19" s="113">
        <v>2507623.680000002</v>
      </c>
      <c r="E19" s="113"/>
      <c r="F19" s="262">
        <f t="shared" si="2"/>
        <v>11541456.350000001</v>
      </c>
      <c r="G19" s="113">
        <v>59988453.3</v>
      </c>
      <c r="H19" s="113">
        <v>432864</v>
      </c>
      <c r="I19" s="113">
        <v>2195670</v>
      </c>
      <c r="J19" s="113">
        <v>0</v>
      </c>
      <c r="K19" s="262">
        <f t="shared" si="3"/>
        <v>62616987.3</v>
      </c>
      <c r="L19" s="262">
        <f t="shared" si="4"/>
        <v>74158443.65</v>
      </c>
      <c r="M19" s="243" t="s">
        <v>159</v>
      </c>
      <c r="N19" s="244">
        <v>2100700035</v>
      </c>
      <c r="O19" s="113">
        <v>8924370</v>
      </c>
      <c r="P19" s="113">
        <v>1811274.78</v>
      </c>
      <c r="Q19" s="113"/>
      <c r="R19" s="113"/>
      <c r="S19" s="262">
        <f t="shared" si="5"/>
        <v>10735644.78</v>
      </c>
      <c r="T19" s="113">
        <v>1645080.58</v>
      </c>
      <c r="U19" s="113">
        <v>584423</v>
      </c>
      <c r="V19" s="247">
        <v>1288641</v>
      </c>
      <c r="W19" s="113"/>
      <c r="X19" s="113"/>
      <c r="Y19" s="113">
        <v>6</v>
      </c>
      <c r="Z19" s="262">
        <f t="shared" si="6"/>
        <v>3518150.58</v>
      </c>
      <c r="AA19" s="262">
        <f t="shared" si="7"/>
        <v>14253795.36</v>
      </c>
      <c r="AB19" s="264">
        <f t="shared" si="8"/>
        <v>-6.981888121944005</v>
      </c>
      <c r="AC19" s="265">
        <f t="shared" si="9"/>
        <v>-94.38147580760405</v>
      </c>
      <c r="AD19" s="265">
        <f t="shared" si="10"/>
        <v>-80.77926847106912</v>
      </c>
    </row>
    <row r="20" spans="1:30" ht="21">
      <c r="A20" s="243" t="s">
        <v>337</v>
      </c>
      <c r="B20" s="244">
        <v>2100700008</v>
      </c>
      <c r="C20" s="113">
        <v>11891461.63</v>
      </c>
      <c r="D20" s="113">
        <v>3842889.6599999988</v>
      </c>
      <c r="E20" s="113"/>
      <c r="F20" s="262">
        <f t="shared" si="2"/>
        <v>15734351.29</v>
      </c>
      <c r="G20" s="113">
        <v>65065687.99</v>
      </c>
      <c r="H20" s="113">
        <v>469194</v>
      </c>
      <c r="I20" s="113">
        <v>1919320</v>
      </c>
      <c r="J20" s="113">
        <v>558037.71</v>
      </c>
      <c r="K20" s="262">
        <f t="shared" si="3"/>
        <v>68012239.7</v>
      </c>
      <c r="L20" s="262">
        <f t="shared" si="4"/>
        <v>83746590.99000001</v>
      </c>
      <c r="M20" s="243" t="s">
        <v>160</v>
      </c>
      <c r="N20" s="244">
        <v>2100700008</v>
      </c>
      <c r="O20" s="113">
        <v>12028502.769999998</v>
      </c>
      <c r="P20" s="113">
        <v>3728592.14</v>
      </c>
      <c r="Q20" s="113"/>
      <c r="R20" s="113"/>
      <c r="S20" s="262">
        <f t="shared" si="5"/>
        <v>15757094.909999998</v>
      </c>
      <c r="T20" s="113">
        <v>3135369.659999999</v>
      </c>
      <c r="U20" s="113">
        <v>1618220.8</v>
      </c>
      <c r="V20" s="247">
        <v>1556898</v>
      </c>
      <c r="W20" s="113"/>
      <c r="X20" s="113"/>
      <c r="Y20" s="113">
        <v>38258.32</v>
      </c>
      <c r="Z20" s="262">
        <f t="shared" si="6"/>
        <v>6348746.779999999</v>
      </c>
      <c r="AA20" s="262">
        <f t="shared" si="7"/>
        <v>22105841.689999998</v>
      </c>
      <c r="AB20" s="264">
        <f t="shared" si="8"/>
        <v>0.14454755446100873</v>
      </c>
      <c r="AC20" s="265">
        <f t="shared" si="9"/>
        <v>-90.665287883469</v>
      </c>
      <c r="AD20" s="265">
        <f t="shared" si="10"/>
        <v>-73.60389070327697</v>
      </c>
    </row>
    <row r="21" spans="1:30" ht="21">
      <c r="A21" s="243" t="s">
        <v>338</v>
      </c>
      <c r="B21" s="244">
        <v>2100700015</v>
      </c>
      <c r="C21" s="113">
        <v>9894664.76</v>
      </c>
      <c r="D21" s="113">
        <v>2063510.6000000003</v>
      </c>
      <c r="E21" s="113"/>
      <c r="F21" s="262">
        <f t="shared" si="2"/>
        <v>11958175.36</v>
      </c>
      <c r="G21" s="113">
        <v>65284740.79999999</v>
      </c>
      <c r="H21" s="113">
        <v>297386.61</v>
      </c>
      <c r="I21" s="113">
        <v>1674501</v>
      </c>
      <c r="J21" s="113">
        <v>7</v>
      </c>
      <c r="K21" s="262">
        <f t="shared" si="3"/>
        <v>67256635.41</v>
      </c>
      <c r="L21" s="262">
        <f t="shared" si="4"/>
        <v>79214810.77</v>
      </c>
      <c r="M21" s="243" t="s">
        <v>161</v>
      </c>
      <c r="N21" s="244">
        <v>2100700015</v>
      </c>
      <c r="O21" s="113">
        <v>9843895.49</v>
      </c>
      <c r="P21" s="113">
        <v>1807900.5800000005</v>
      </c>
      <c r="Q21" s="113"/>
      <c r="R21" s="113"/>
      <c r="S21" s="262">
        <f t="shared" si="5"/>
        <v>11651796.07</v>
      </c>
      <c r="T21" s="113">
        <v>1956835.3199999998</v>
      </c>
      <c r="U21" s="113">
        <v>834871.9</v>
      </c>
      <c r="V21" s="247">
        <v>1309616</v>
      </c>
      <c r="W21" s="113"/>
      <c r="X21" s="113"/>
      <c r="Y21" s="113">
        <v>5</v>
      </c>
      <c r="Z21" s="262">
        <f t="shared" si="6"/>
        <v>4101328.2199999997</v>
      </c>
      <c r="AA21" s="262">
        <f t="shared" si="7"/>
        <v>15753124.29</v>
      </c>
      <c r="AB21" s="264">
        <f t="shared" si="8"/>
        <v>-2.5620906265084167</v>
      </c>
      <c r="AC21" s="265">
        <f t="shared" si="9"/>
        <v>-93.90197235559275</v>
      </c>
      <c r="AD21" s="265">
        <f t="shared" si="10"/>
        <v>-80.11341043818288</v>
      </c>
    </row>
    <row r="22" spans="1:30" ht="21">
      <c r="A22" s="243" t="s">
        <v>339</v>
      </c>
      <c r="B22" s="244">
        <v>2100700009</v>
      </c>
      <c r="C22" s="113">
        <v>10500970.67</v>
      </c>
      <c r="D22" s="113">
        <v>3798645.0999999978</v>
      </c>
      <c r="E22" s="113"/>
      <c r="F22" s="262">
        <f t="shared" si="2"/>
        <v>14299615.769999998</v>
      </c>
      <c r="G22" s="113">
        <v>58905592.94999999</v>
      </c>
      <c r="H22" s="113">
        <v>588840.2</v>
      </c>
      <c r="I22" s="113">
        <v>2385959</v>
      </c>
      <c r="J22" s="113">
        <v>0</v>
      </c>
      <c r="K22" s="262">
        <f t="shared" si="3"/>
        <v>61880392.14999999</v>
      </c>
      <c r="L22" s="262">
        <f t="shared" si="4"/>
        <v>76180007.91999999</v>
      </c>
      <c r="M22" s="243" t="s">
        <v>162</v>
      </c>
      <c r="N22" s="244">
        <v>2100700009</v>
      </c>
      <c r="O22" s="113">
        <v>9703521.01</v>
      </c>
      <c r="P22" s="113">
        <v>3424967.7499999995</v>
      </c>
      <c r="Q22" s="113"/>
      <c r="R22" s="113"/>
      <c r="S22" s="262">
        <f t="shared" si="5"/>
        <v>13128488.76</v>
      </c>
      <c r="T22" s="113">
        <v>2291141.9599999995</v>
      </c>
      <c r="U22" s="113">
        <v>756024</v>
      </c>
      <c r="V22" s="247">
        <v>1452852</v>
      </c>
      <c r="W22" s="113"/>
      <c r="X22" s="113"/>
      <c r="Y22" s="113">
        <v>14</v>
      </c>
      <c r="Z22" s="262">
        <f t="shared" si="6"/>
        <v>4500031.959999999</v>
      </c>
      <c r="AA22" s="262">
        <f t="shared" si="7"/>
        <v>17628520.72</v>
      </c>
      <c r="AB22" s="264">
        <f t="shared" si="8"/>
        <v>-8.189919427464435</v>
      </c>
      <c r="AC22" s="265">
        <f t="shared" si="9"/>
        <v>-92.72785481208363</v>
      </c>
      <c r="AD22" s="265">
        <f t="shared" si="10"/>
        <v>-76.85938712619655</v>
      </c>
    </row>
    <row r="23" spans="1:30" ht="21">
      <c r="A23" s="243" t="s">
        <v>340</v>
      </c>
      <c r="B23" s="244">
        <v>2100700040</v>
      </c>
      <c r="C23" s="113">
        <v>8082753.8</v>
      </c>
      <c r="D23" s="113">
        <v>3784766.52</v>
      </c>
      <c r="E23" s="113"/>
      <c r="F23" s="262">
        <f t="shared" si="2"/>
        <v>11867520.32</v>
      </c>
      <c r="G23" s="113">
        <v>58153333.6</v>
      </c>
      <c r="H23" s="113">
        <v>501183.76</v>
      </c>
      <c r="I23" s="113">
        <v>2029291</v>
      </c>
      <c r="J23" s="113">
        <v>0</v>
      </c>
      <c r="K23" s="262">
        <f t="shared" si="3"/>
        <v>60683808.36</v>
      </c>
      <c r="L23" s="262">
        <f t="shared" si="4"/>
        <v>72551328.68</v>
      </c>
      <c r="M23" s="243" t="s">
        <v>163</v>
      </c>
      <c r="N23" s="244">
        <v>2100700040</v>
      </c>
      <c r="O23" s="113">
        <v>8161089.05</v>
      </c>
      <c r="P23" s="113">
        <v>4291820.940000001</v>
      </c>
      <c r="Q23" s="113"/>
      <c r="R23" s="113"/>
      <c r="S23" s="262">
        <f t="shared" si="5"/>
        <v>12452909.990000002</v>
      </c>
      <c r="T23" s="113">
        <v>2527437.41</v>
      </c>
      <c r="U23" s="113">
        <v>991731.8300000001</v>
      </c>
      <c r="V23" s="247">
        <v>1230550</v>
      </c>
      <c r="W23" s="113"/>
      <c r="X23" s="113"/>
      <c r="Y23" s="113">
        <v>11</v>
      </c>
      <c r="Z23" s="262">
        <f t="shared" si="6"/>
        <v>4749730.24</v>
      </c>
      <c r="AA23" s="262">
        <f t="shared" si="7"/>
        <v>17202640.230000004</v>
      </c>
      <c r="AB23" s="264">
        <f t="shared" si="8"/>
        <v>4.932704172525923</v>
      </c>
      <c r="AC23" s="265">
        <f t="shared" si="9"/>
        <v>-92.17298589465125</v>
      </c>
      <c r="AD23" s="265">
        <f t="shared" si="10"/>
        <v>-76.28900732352514</v>
      </c>
    </row>
    <row r="24" spans="1:30" ht="21">
      <c r="A24" s="243" t="s">
        <v>341</v>
      </c>
      <c r="B24" s="244">
        <v>2100700011</v>
      </c>
      <c r="C24" s="113">
        <v>13232366.55</v>
      </c>
      <c r="D24" s="113">
        <v>5040435.849999999</v>
      </c>
      <c r="E24" s="113"/>
      <c r="F24" s="262">
        <f t="shared" si="2"/>
        <v>18272802.4</v>
      </c>
      <c r="G24" s="113">
        <v>81453076.36999999</v>
      </c>
      <c r="H24" s="113">
        <v>736289.1000000001</v>
      </c>
      <c r="I24" s="113">
        <v>2720908</v>
      </c>
      <c r="J24" s="113">
        <v>0</v>
      </c>
      <c r="K24" s="262">
        <f t="shared" si="3"/>
        <v>84910273.46999998</v>
      </c>
      <c r="L24" s="262">
        <f t="shared" si="4"/>
        <v>103183075.86999997</v>
      </c>
      <c r="M24" s="243" t="s">
        <v>164</v>
      </c>
      <c r="N24" s="244">
        <v>2100700011</v>
      </c>
      <c r="O24" s="113">
        <v>14310970.08</v>
      </c>
      <c r="P24" s="113">
        <v>4421579.27</v>
      </c>
      <c r="Q24" s="113"/>
      <c r="R24" s="113"/>
      <c r="S24" s="262">
        <f t="shared" si="5"/>
        <v>18732549.35</v>
      </c>
      <c r="T24" s="113">
        <v>3000826.76</v>
      </c>
      <c r="U24" s="113">
        <v>691587</v>
      </c>
      <c r="V24" s="247">
        <v>2245425</v>
      </c>
      <c r="W24" s="113"/>
      <c r="X24" s="113"/>
      <c r="Y24" s="113"/>
      <c r="Z24" s="262">
        <f t="shared" si="6"/>
        <v>5937838.76</v>
      </c>
      <c r="AA24" s="262">
        <f t="shared" si="7"/>
        <v>24670388.11</v>
      </c>
      <c r="AB24" s="264">
        <f t="shared" si="8"/>
        <v>2.516017740114144</v>
      </c>
      <c r="AC24" s="265">
        <f t="shared" si="9"/>
        <v>-93.0069254080333</v>
      </c>
      <c r="AD24" s="265">
        <f t="shared" si="10"/>
        <v>-76.090664188881</v>
      </c>
    </row>
    <row r="25" spans="1:31" s="395" customFormat="1" ht="29.25" customHeight="1">
      <c r="A25" s="245" t="s">
        <v>342</v>
      </c>
      <c r="B25" s="246">
        <v>2100700012</v>
      </c>
      <c r="C25" s="247">
        <v>12718885.8</v>
      </c>
      <c r="D25" s="247">
        <v>4336301.44</v>
      </c>
      <c r="E25" s="247"/>
      <c r="F25" s="266">
        <f t="shared" si="2"/>
        <v>17055187.240000002</v>
      </c>
      <c r="G25" s="247">
        <v>48017707.38</v>
      </c>
      <c r="H25" s="247">
        <v>410688</v>
      </c>
      <c r="I25" s="247">
        <v>2344091</v>
      </c>
      <c r="J25" s="247">
        <v>2</v>
      </c>
      <c r="K25" s="266">
        <f t="shared" si="3"/>
        <v>50772488.38</v>
      </c>
      <c r="L25" s="266">
        <f t="shared" si="4"/>
        <v>67827675.62</v>
      </c>
      <c r="M25" s="245" t="s">
        <v>165</v>
      </c>
      <c r="N25" s="246">
        <v>2100700012</v>
      </c>
      <c r="O25" s="247">
        <v>13633886.719999999</v>
      </c>
      <c r="P25" s="247">
        <v>3278309.7200000007</v>
      </c>
      <c r="Q25" s="247"/>
      <c r="R25" s="247"/>
      <c r="S25" s="266">
        <f t="shared" si="5"/>
        <v>16912196.439999998</v>
      </c>
      <c r="T25" s="247">
        <v>2409021.7499999995</v>
      </c>
      <c r="U25" s="247">
        <v>1583146</v>
      </c>
      <c r="V25" s="247">
        <v>1726370.6</v>
      </c>
      <c r="W25" s="247"/>
      <c r="X25" s="247"/>
      <c r="Y25" s="247">
        <v>3</v>
      </c>
      <c r="Z25" s="266">
        <f t="shared" si="6"/>
        <v>5718541.35</v>
      </c>
      <c r="AA25" s="266">
        <f t="shared" si="7"/>
        <v>22630737.79</v>
      </c>
      <c r="AB25" s="392">
        <f t="shared" si="8"/>
        <v>-0.8384006460195536</v>
      </c>
      <c r="AC25" s="393">
        <f t="shared" si="9"/>
        <v>-88.73692912744333</v>
      </c>
      <c r="AD25" s="393">
        <f t="shared" si="10"/>
        <v>-66.63495013925113</v>
      </c>
      <c r="AE25" s="394"/>
    </row>
    <row r="26" spans="1:31" s="395" customFormat="1" ht="27" customHeight="1">
      <c r="A26" s="245" t="s">
        <v>343</v>
      </c>
      <c r="B26" s="246">
        <v>2100700016</v>
      </c>
      <c r="C26" s="247">
        <v>11237210.17</v>
      </c>
      <c r="D26" s="247">
        <v>1390549.6699999997</v>
      </c>
      <c r="E26" s="247"/>
      <c r="F26" s="266">
        <f t="shared" si="2"/>
        <v>12627759.84</v>
      </c>
      <c r="G26" s="247">
        <v>30468981.509999998</v>
      </c>
      <c r="H26" s="247">
        <v>742329.3400000001</v>
      </c>
      <c r="I26" s="247">
        <v>39988</v>
      </c>
      <c r="J26" s="247">
        <v>0</v>
      </c>
      <c r="K26" s="266">
        <f t="shared" si="3"/>
        <v>31251298.849999998</v>
      </c>
      <c r="L26" s="266">
        <f t="shared" si="4"/>
        <v>43879058.69</v>
      </c>
      <c r="M26" s="245" t="s">
        <v>166</v>
      </c>
      <c r="N26" s="246">
        <v>2100700016</v>
      </c>
      <c r="O26" s="247">
        <v>11093227.55</v>
      </c>
      <c r="P26" s="247">
        <v>1275057.64</v>
      </c>
      <c r="Q26" s="247"/>
      <c r="R26" s="247"/>
      <c r="S26" s="266">
        <f t="shared" si="5"/>
        <v>12368285.190000001</v>
      </c>
      <c r="T26" s="247">
        <v>20199200.970000003</v>
      </c>
      <c r="U26" s="247">
        <v>1015774.5</v>
      </c>
      <c r="V26" s="247">
        <v>130414</v>
      </c>
      <c r="W26" s="247"/>
      <c r="X26" s="247"/>
      <c r="Y26" s="247"/>
      <c r="Z26" s="266">
        <f t="shared" si="6"/>
        <v>21345389.470000003</v>
      </c>
      <c r="AA26" s="266">
        <f t="shared" si="7"/>
        <v>33713674.660000004</v>
      </c>
      <c r="AB26" s="392">
        <f t="shared" si="8"/>
        <v>-2.0547955717219164</v>
      </c>
      <c r="AC26" s="393">
        <f t="shared" si="9"/>
        <v>-31.69759256262079</v>
      </c>
      <c r="AD26" s="393">
        <f t="shared" si="10"/>
        <v>-23.166823385654524</v>
      </c>
      <c r="AE26" s="394"/>
    </row>
    <row r="27" spans="1:30" ht="21">
      <c r="A27" s="243" t="s">
        <v>344</v>
      </c>
      <c r="B27" s="244">
        <v>2100700014</v>
      </c>
      <c r="C27" s="113">
        <v>8979127.54</v>
      </c>
      <c r="D27" s="113">
        <v>2863312.8400000003</v>
      </c>
      <c r="E27" s="113"/>
      <c r="F27" s="262">
        <f t="shared" si="2"/>
        <v>11842440.379999999</v>
      </c>
      <c r="G27" s="113">
        <v>25048629.439999998</v>
      </c>
      <c r="H27" s="113">
        <v>479490</v>
      </c>
      <c r="I27" s="113">
        <v>3208442.3</v>
      </c>
      <c r="J27" s="113">
        <v>4</v>
      </c>
      <c r="K27" s="262">
        <f t="shared" si="3"/>
        <v>28736565.74</v>
      </c>
      <c r="L27" s="262">
        <f t="shared" si="4"/>
        <v>40579006.12</v>
      </c>
      <c r="M27" s="243" t="s">
        <v>167</v>
      </c>
      <c r="N27" s="244">
        <v>2100700014</v>
      </c>
      <c r="O27" s="113">
        <v>10497456.2</v>
      </c>
      <c r="P27" s="113">
        <v>2703819.0499999993</v>
      </c>
      <c r="Q27" s="113"/>
      <c r="R27" s="113"/>
      <c r="S27" s="262">
        <f t="shared" si="5"/>
        <v>13201275.249999998</v>
      </c>
      <c r="T27" s="113">
        <v>18243494.909999996</v>
      </c>
      <c r="U27" s="113">
        <v>688082.89</v>
      </c>
      <c r="V27" s="247">
        <v>1570240.26</v>
      </c>
      <c r="W27" s="113"/>
      <c r="X27" s="113"/>
      <c r="Y27" s="113">
        <v>2</v>
      </c>
      <c r="Z27" s="262">
        <f t="shared" si="6"/>
        <v>20501820.06</v>
      </c>
      <c r="AA27" s="262">
        <f t="shared" si="7"/>
        <v>33703095.309999995</v>
      </c>
      <c r="AB27" s="264">
        <f t="shared" si="8"/>
        <v>11.474280861019622</v>
      </c>
      <c r="AC27" s="265">
        <f t="shared" si="9"/>
        <v>-28.65598399789856</v>
      </c>
      <c r="AD27" s="265">
        <f t="shared" si="10"/>
        <v>-16.944502755110854</v>
      </c>
    </row>
    <row r="28" spans="1:30" ht="21">
      <c r="A28" s="243" t="s">
        <v>303</v>
      </c>
      <c r="B28" s="244">
        <v>2100700018</v>
      </c>
      <c r="C28" s="113">
        <v>4404089</v>
      </c>
      <c r="D28" s="113">
        <v>832897.5</v>
      </c>
      <c r="E28" s="113"/>
      <c r="F28" s="262">
        <f t="shared" si="2"/>
        <v>5236986.5</v>
      </c>
      <c r="G28" s="113">
        <v>3118463.5999999996</v>
      </c>
      <c r="H28" s="113">
        <v>117184.42</v>
      </c>
      <c r="I28" s="113">
        <v>891236</v>
      </c>
      <c r="J28" s="113">
        <v>8</v>
      </c>
      <c r="K28" s="262">
        <f t="shared" si="3"/>
        <v>4126892.0199999996</v>
      </c>
      <c r="L28" s="262">
        <f t="shared" si="4"/>
        <v>9363878.52</v>
      </c>
      <c r="M28" s="243" t="s">
        <v>168</v>
      </c>
      <c r="N28" s="244">
        <v>2100700018</v>
      </c>
      <c r="O28" s="113">
        <v>4172551.27</v>
      </c>
      <c r="P28" s="113">
        <v>3232361.0600000005</v>
      </c>
      <c r="Q28" s="113"/>
      <c r="R28" s="113"/>
      <c r="S28" s="262">
        <f t="shared" si="5"/>
        <v>7404912.33</v>
      </c>
      <c r="T28" s="113">
        <v>2097972.6900000004</v>
      </c>
      <c r="U28" s="113">
        <v>182394</v>
      </c>
      <c r="V28" s="247">
        <v>2386536</v>
      </c>
      <c r="W28" s="113"/>
      <c r="X28" s="113"/>
      <c r="Y28" s="113">
        <v>4</v>
      </c>
      <c r="Z28" s="262">
        <f t="shared" si="6"/>
        <v>4666906.69</v>
      </c>
      <c r="AA28" s="262">
        <f t="shared" si="7"/>
        <v>12071819.02</v>
      </c>
      <c r="AB28" s="264">
        <f t="shared" si="8"/>
        <v>41.39643724496903</v>
      </c>
      <c r="AC28" s="265">
        <f t="shared" si="9"/>
        <v>13.085262889916876</v>
      </c>
      <c r="AD28" s="265">
        <f t="shared" si="10"/>
        <v>28.91900502784395</v>
      </c>
    </row>
    <row r="29" spans="1:31" s="395" customFormat="1" ht="27.75" customHeight="1">
      <c r="A29" s="245" t="s">
        <v>304</v>
      </c>
      <c r="B29" s="246">
        <v>2100700021</v>
      </c>
      <c r="C29" s="247">
        <v>6070225.619999999</v>
      </c>
      <c r="D29" s="247">
        <v>837651.4799999999</v>
      </c>
      <c r="E29" s="247"/>
      <c r="F29" s="266">
        <f t="shared" si="2"/>
        <v>6907877.099999999</v>
      </c>
      <c r="G29" s="247">
        <v>1993453.06</v>
      </c>
      <c r="H29" s="247">
        <v>228254</v>
      </c>
      <c r="I29" s="247">
        <v>547608</v>
      </c>
      <c r="J29" s="247">
        <v>0</v>
      </c>
      <c r="K29" s="266">
        <f t="shared" si="3"/>
        <v>2769315.06</v>
      </c>
      <c r="L29" s="266">
        <f t="shared" si="4"/>
        <v>9677192.159999998</v>
      </c>
      <c r="M29" s="245" t="s">
        <v>169</v>
      </c>
      <c r="N29" s="246">
        <v>2100700021</v>
      </c>
      <c r="O29" s="247">
        <v>7114659.09</v>
      </c>
      <c r="P29" s="247">
        <v>825363.44</v>
      </c>
      <c r="Q29" s="247"/>
      <c r="R29" s="247"/>
      <c r="S29" s="266">
        <f t="shared" si="5"/>
        <v>7940022.529999999</v>
      </c>
      <c r="T29" s="247">
        <v>1526884.33</v>
      </c>
      <c r="U29" s="247">
        <v>209686.49</v>
      </c>
      <c r="V29" s="247">
        <v>956376</v>
      </c>
      <c r="W29" s="247"/>
      <c r="X29" s="247"/>
      <c r="Y29" s="247">
        <v>40</v>
      </c>
      <c r="Z29" s="266">
        <f t="shared" si="6"/>
        <v>2692986.8200000003</v>
      </c>
      <c r="AA29" s="266">
        <f t="shared" si="7"/>
        <v>10633009.35</v>
      </c>
      <c r="AB29" s="392">
        <f t="shared" si="8"/>
        <v>14.94157199177734</v>
      </c>
      <c r="AC29" s="393">
        <f t="shared" si="9"/>
        <v>-2.756213661005395</v>
      </c>
      <c r="AD29" s="393">
        <f t="shared" si="10"/>
        <v>9.877009510576894</v>
      </c>
      <c r="AE29" s="394"/>
    </row>
    <row r="30" spans="1:30" ht="21">
      <c r="A30" s="243" t="s">
        <v>170</v>
      </c>
      <c r="B30" s="244">
        <v>2100700022</v>
      </c>
      <c r="C30" s="113">
        <v>5541728.78</v>
      </c>
      <c r="D30" s="113">
        <v>2204624.95</v>
      </c>
      <c r="E30" s="113"/>
      <c r="F30" s="262">
        <f t="shared" si="2"/>
        <v>7746353.73</v>
      </c>
      <c r="G30" s="113">
        <v>1769177.46</v>
      </c>
      <c r="H30" s="248">
        <v>168425</v>
      </c>
      <c r="I30" s="113">
        <v>63962</v>
      </c>
      <c r="J30" s="113">
        <v>5</v>
      </c>
      <c r="K30" s="262">
        <f t="shared" si="3"/>
        <v>2001569.46</v>
      </c>
      <c r="L30" s="262">
        <f t="shared" si="4"/>
        <v>9747923.190000001</v>
      </c>
      <c r="M30" s="243" t="s">
        <v>170</v>
      </c>
      <c r="N30" s="244">
        <v>2100700022</v>
      </c>
      <c r="O30" s="113">
        <v>4302919.82</v>
      </c>
      <c r="P30" s="113">
        <v>2171103.4499999997</v>
      </c>
      <c r="Q30" s="113"/>
      <c r="R30" s="113"/>
      <c r="S30" s="262">
        <f t="shared" si="5"/>
        <v>6474023.27</v>
      </c>
      <c r="T30" s="113">
        <v>1800350.7600000002</v>
      </c>
      <c r="U30" s="113">
        <v>164014</v>
      </c>
      <c r="V30" s="247">
        <v>1109423</v>
      </c>
      <c r="W30" s="113"/>
      <c r="X30" s="113"/>
      <c r="Y30" s="113"/>
      <c r="Z30" s="262">
        <f t="shared" si="6"/>
        <v>3073787.7600000002</v>
      </c>
      <c r="AA30" s="262">
        <f t="shared" si="7"/>
        <v>9547811.03</v>
      </c>
      <c r="AB30" s="264">
        <f t="shared" si="8"/>
        <v>-16.424894916333763</v>
      </c>
      <c r="AC30" s="265">
        <f t="shared" si="9"/>
        <v>53.568877894449905</v>
      </c>
      <c r="AD30" s="265">
        <f t="shared" si="10"/>
        <v>-2.0528696841321947</v>
      </c>
    </row>
    <row r="31" spans="1:31" s="395" customFormat="1" ht="30.75" customHeight="1">
      <c r="A31" s="245" t="s">
        <v>305</v>
      </c>
      <c r="B31" s="246">
        <v>2100700036</v>
      </c>
      <c r="C31" s="247">
        <v>5721861.13</v>
      </c>
      <c r="D31" s="247">
        <v>795178.8300000002</v>
      </c>
      <c r="E31" s="247"/>
      <c r="F31" s="266">
        <f t="shared" si="2"/>
        <v>6517039.96</v>
      </c>
      <c r="G31" s="247">
        <v>2928168.52</v>
      </c>
      <c r="H31" s="247">
        <v>179562</v>
      </c>
      <c r="I31" s="247">
        <v>1143602</v>
      </c>
      <c r="J31" s="247">
        <v>0</v>
      </c>
      <c r="K31" s="266">
        <f t="shared" si="3"/>
        <v>4251332.52</v>
      </c>
      <c r="L31" s="266">
        <f t="shared" si="4"/>
        <v>10768372.48</v>
      </c>
      <c r="M31" s="245" t="s">
        <v>171</v>
      </c>
      <c r="N31" s="246">
        <v>2100700036</v>
      </c>
      <c r="O31" s="247">
        <v>5188150.68</v>
      </c>
      <c r="P31" s="247">
        <v>757121.5299999997</v>
      </c>
      <c r="Q31" s="247"/>
      <c r="R31" s="247"/>
      <c r="S31" s="266">
        <f t="shared" si="5"/>
        <v>5945272.209999999</v>
      </c>
      <c r="T31" s="247">
        <v>1890050.3299999998</v>
      </c>
      <c r="U31" s="247">
        <v>250616</v>
      </c>
      <c r="V31" s="247">
        <v>1725411</v>
      </c>
      <c r="W31" s="247"/>
      <c r="X31" s="247"/>
      <c r="Y31" s="247"/>
      <c r="Z31" s="266">
        <f t="shared" si="6"/>
        <v>3866077.33</v>
      </c>
      <c r="AA31" s="266">
        <f t="shared" si="7"/>
        <v>9811349.54</v>
      </c>
      <c r="AB31" s="392">
        <f t="shared" si="8"/>
        <v>-8.773427100483836</v>
      </c>
      <c r="AC31" s="393">
        <f t="shared" si="9"/>
        <v>-9.061986757977698</v>
      </c>
      <c r="AD31" s="393">
        <f t="shared" si="10"/>
        <v>-8.887349892265254</v>
      </c>
      <c r="AE31" s="394"/>
    </row>
    <row r="32" spans="1:31" s="395" customFormat="1" ht="24.75" customHeight="1">
      <c r="A32" s="245" t="s">
        <v>306</v>
      </c>
      <c r="B32" s="246">
        <v>2100700041</v>
      </c>
      <c r="C32" s="247">
        <v>4826052.2</v>
      </c>
      <c r="D32" s="247">
        <v>620764.7599999999</v>
      </c>
      <c r="E32" s="247"/>
      <c r="F32" s="266">
        <f t="shared" si="2"/>
        <v>5446816.96</v>
      </c>
      <c r="G32" s="247">
        <v>2693422.08</v>
      </c>
      <c r="H32" s="247">
        <v>212732.59</v>
      </c>
      <c r="I32" s="247">
        <v>1103957.53</v>
      </c>
      <c r="J32" s="247">
        <v>0</v>
      </c>
      <c r="K32" s="266">
        <f t="shared" si="3"/>
        <v>4010112.2</v>
      </c>
      <c r="L32" s="266">
        <f t="shared" si="4"/>
        <v>9456929.16</v>
      </c>
      <c r="M32" s="245" t="s">
        <v>172</v>
      </c>
      <c r="N32" s="246">
        <v>2100700041</v>
      </c>
      <c r="O32" s="247">
        <v>5331360.6899999995</v>
      </c>
      <c r="P32" s="247">
        <v>613752.7699999987</v>
      </c>
      <c r="Q32" s="247"/>
      <c r="R32" s="247"/>
      <c r="S32" s="266">
        <f t="shared" si="5"/>
        <v>5945113.459999998</v>
      </c>
      <c r="T32" s="247">
        <v>2150307.3200000003</v>
      </c>
      <c r="U32" s="247">
        <v>289476.73</v>
      </c>
      <c r="V32" s="247">
        <v>1988643.9400000002</v>
      </c>
      <c r="W32" s="247"/>
      <c r="X32" s="247"/>
      <c r="Y32" s="247">
        <v>28</v>
      </c>
      <c r="Z32" s="266">
        <f t="shared" si="6"/>
        <v>4428455.99</v>
      </c>
      <c r="AA32" s="266">
        <f t="shared" si="7"/>
        <v>10373569.45</v>
      </c>
      <c r="AB32" s="392">
        <f t="shared" si="8"/>
        <v>9.148398113234894</v>
      </c>
      <c r="AC32" s="393">
        <f t="shared" si="9"/>
        <v>10.432221572254264</v>
      </c>
      <c r="AD32" s="393">
        <f t="shared" si="10"/>
        <v>9.69279006421149</v>
      </c>
      <c r="AE32" s="394"/>
    </row>
    <row r="33" spans="1:30" ht="21">
      <c r="A33" s="267" t="s">
        <v>59</v>
      </c>
      <c r="B33" s="260"/>
      <c r="C33" s="119"/>
      <c r="D33" s="119"/>
      <c r="E33" s="119"/>
      <c r="F33" s="268"/>
      <c r="G33" s="119"/>
      <c r="H33" s="119"/>
      <c r="I33" s="119"/>
      <c r="J33" s="119"/>
      <c r="K33" s="268"/>
      <c r="L33" s="268"/>
      <c r="M33" s="267" t="s">
        <v>59</v>
      </c>
      <c r="N33" s="260"/>
      <c r="O33" s="119"/>
      <c r="P33" s="119"/>
      <c r="Q33" s="119"/>
      <c r="R33" s="119"/>
      <c r="S33" s="268"/>
      <c r="T33" s="119"/>
      <c r="U33" s="119"/>
      <c r="V33" s="119"/>
      <c r="W33" s="119"/>
      <c r="X33" s="119"/>
      <c r="Y33" s="119"/>
      <c r="Z33" s="268"/>
      <c r="AA33" s="268"/>
      <c r="AB33" s="268"/>
      <c r="AC33" s="268"/>
      <c r="AD33" s="268"/>
    </row>
    <row r="34" spans="1:30" ht="21">
      <c r="A34" s="243" t="s">
        <v>173</v>
      </c>
      <c r="B34" s="244">
        <v>2100700001</v>
      </c>
      <c r="C34" s="113">
        <v>4368829.41</v>
      </c>
      <c r="D34" s="113">
        <v>51798.13</v>
      </c>
      <c r="E34" s="113"/>
      <c r="F34" s="262">
        <f aca="true" t="shared" si="11" ref="F34:F44">SUM(C34:E34)</f>
        <v>4420627.54</v>
      </c>
      <c r="G34" s="113">
        <v>613909.0900000001</v>
      </c>
      <c r="H34" s="113">
        <v>26480</v>
      </c>
      <c r="I34" s="113">
        <v>263294</v>
      </c>
      <c r="J34" s="113"/>
      <c r="K34" s="262">
        <f aca="true" t="shared" si="12" ref="K34:K45">SUM(G34:J34)</f>
        <v>903683.0900000001</v>
      </c>
      <c r="L34" s="262">
        <f aca="true" t="shared" si="13" ref="L34:L44">F34+K34</f>
        <v>5324310.63</v>
      </c>
      <c r="M34" s="243" t="s">
        <v>173</v>
      </c>
      <c r="N34" s="244">
        <v>2100700001</v>
      </c>
      <c r="O34" s="113">
        <v>4061933.16</v>
      </c>
      <c r="P34" s="113">
        <v>57082.26999999999</v>
      </c>
      <c r="Q34" s="113"/>
      <c r="R34" s="113"/>
      <c r="S34" s="262">
        <f aca="true" t="shared" si="14" ref="S34:S45">SUM(O34:R34)</f>
        <v>4119015.43</v>
      </c>
      <c r="T34" s="113">
        <v>702665.38</v>
      </c>
      <c r="U34" s="113">
        <v>33110.5</v>
      </c>
      <c r="V34" s="247">
        <v>150000</v>
      </c>
      <c r="W34" s="113"/>
      <c r="X34" s="113"/>
      <c r="Y34" s="113"/>
      <c r="Z34" s="262">
        <f aca="true" t="shared" si="15" ref="Z34:Z44">SUM(T34:Y34)</f>
        <v>885775.88</v>
      </c>
      <c r="AA34" s="262">
        <f aca="true" t="shared" si="16" ref="AA34:AA44">S34+Z34</f>
        <v>5004791.3100000005</v>
      </c>
      <c r="AB34" s="264">
        <f aca="true" t="shared" si="17" ref="AB34:AB44">IF(F34=0,0,(S34-F34)/F34)*100</f>
        <v>-6.8228347054997505</v>
      </c>
      <c r="AC34" s="265">
        <f aca="true" t="shared" si="18" ref="AC34:AC44">IF(K34=0,0,(Z34-K34)/K34)*100</f>
        <v>-1.9815807331306903</v>
      </c>
      <c r="AD34" s="265">
        <f aca="true" t="shared" si="19" ref="AD34:AD44">IF(L34=0,0,(AA34-L34)/L34)*100</f>
        <v>-6.001139719378082</v>
      </c>
    </row>
    <row r="35" spans="1:30" ht="21">
      <c r="A35" s="243" t="s">
        <v>35</v>
      </c>
      <c r="B35" s="244">
        <v>2100700002</v>
      </c>
      <c r="C35" s="113">
        <v>3298241.5</v>
      </c>
      <c r="D35" s="113">
        <v>87422.97999999998</v>
      </c>
      <c r="E35" s="113"/>
      <c r="F35" s="262">
        <f t="shared" si="11"/>
        <v>3385664.48</v>
      </c>
      <c r="G35" s="113">
        <v>663475.85</v>
      </c>
      <c r="H35" s="113">
        <v>165140</v>
      </c>
      <c r="I35" s="113">
        <v>150365</v>
      </c>
      <c r="J35" s="113"/>
      <c r="K35" s="262">
        <f t="shared" si="12"/>
        <v>978980.85</v>
      </c>
      <c r="L35" s="262">
        <f t="shared" si="13"/>
        <v>4364645.33</v>
      </c>
      <c r="M35" s="243" t="s">
        <v>35</v>
      </c>
      <c r="N35" s="244">
        <v>2100700002</v>
      </c>
      <c r="O35" s="113">
        <v>3443417.52</v>
      </c>
      <c r="P35" s="113">
        <v>44252.36</v>
      </c>
      <c r="Q35" s="113"/>
      <c r="R35" s="113"/>
      <c r="S35" s="262">
        <f t="shared" si="14"/>
        <v>3487669.88</v>
      </c>
      <c r="T35" s="113">
        <v>693190.78</v>
      </c>
      <c r="U35" s="113">
        <v>59844.88</v>
      </c>
      <c r="V35" s="247">
        <v>33819</v>
      </c>
      <c r="W35" s="113"/>
      <c r="X35" s="113"/>
      <c r="Y35" s="113">
        <v>2</v>
      </c>
      <c r="Z35" s="262">
        <f t="shared" si="15"/>
        <v>786856.66</v>
      </c>
      <c r="AA35" s="262">
        <f t="shared" si="16"/>
        <v>4274526.54</v>
      </c>
      <c r="AB35" s="264">
        <f t="shared" si="17"/>
        <v>3.012862042372253</v>
      </c>
      <c r="AC35" s="265">
        <f t="shared" si="18"/>
        <v>-19.624918097223247</v>
      </c>
      <c r="AD35" s="265">
        <f t="shared" si="19"/>
        <v>-2.0647448575162928</v>
      </c>
    </row>
    <row r="36" spans="1:30" ht="21">
      <c r="A36" s="243" t="s">
        <v>311</v>
      </c>
      <c r="B36" s="244">
        <v>2100700003</v>
      </c>
      <c r="C36" s="113">
        <v>15534724.770000001</v>
      </c>
      <c r="D36" s="113">
        <v>6526864.180000002</v>
      </c>
      <c r="E36" s="113"/>
      <c r="F36" s="262">
        <f t="shared" si="11"/>
        <v>22061588.950000003</v>
      </c>
      <c r="G36" s="113">
        <v>29335364.22</v>
      </c>
      <c r="H36" s="113">
        <v>310519.27</v>
      </c>
      <c r="I36" s="113">
        <v>497860</v>
      </c>
      <c r="J36" s="113">
        <v>4</v>
      </c>
      <c r="K36" s="262">
        <f t="shared" si="12"/>
        <v>30143747.49</v>
      </c>
      <c r="L36" s="262">
        <f t="shared" si="13"/>
        <v>52205336.44</v>
      </c>
      <c r="M36" s="243" t="s">
        <v>174</v>
      </c>
      <c r="N36" s="244">
        <v>2100700003</v>
      </c>
      <c r="O36" s="113">
        <v>15344529.980000002</v>
      </c>
      <c r="P36" s="113">
        <v>15917916.00999999</v>
      </c>
      <c r="Q36" s="113"/>
      <c r="R36" s="113"/>
      <c r="S36" s="262">
        <f t="shared" si="14"/>
        <v>31262445.989999995</v>
      </c>
      <c r="T36" s="113">
        <v>23581383.499999996</v>
      </c>
      <c r="U36" s="113">
        <v>575139.13</v>
      </c>
      <c r="V36" s="247">
        <v>219741</v>
      </c>
      <c r="W36" s="113"/>
      <c r="X36" s="113"/>
      <c r="Y36" s="113">
        <v>1092321.0400000003</v>
      </c>
      <c r="Z36" s="262">
        <f t="shared" si="15"/>
        <v>25468584.669999994</v>
      </c>
      <c r="AA36" s="262">
        <f t="shared" si="16"/>
        <v>56731030.65999999</v>
      </c>
      <c r="AB36" s="264">
        <f t="shared" si="17"/>
        <v>41.70532349620262</v>
      </c>
      <c r="AC36" s="265">
        <f t="shared" si="18"/>
        <v>-15.509560719187157</v>
      </c>
      <c r="AD36" s="265">
        <f t="shared" si="19"/>
        <v>8.669026058670088</v>
      </c>
    </row>
    <row r="37" spans="1:30" ht="21">
      <c r="A37" s="243" t="s">
        <v>312</v>
      </c>
      <c r="B37" s="244">
        <v>2100700004</v>
      </c>
      <c r="C37" s="113">
        <v>11040971.339999976</v>
      </c>
      <c r="D37" s="113">
        <v>246606.34000000003</v>
      </c>
      <c r="E37" s="113"/>
      <c r="F37" s="262">
        <f t="shared" si="11"/>
        <v>11287577.679999975</v>
      </c>
      <c r="G37" s="113">
        <v>140586</v>
      </c>
      <c r="H37" s="113">
        <v>0</v>
      </c>
      <c r="I37" s="113">
        <v>0</v>
      </c>
      <c r="J37" s="113">
        <v>0</v>
      </c>
      <c r="K37" s="262">
        <f t="shared" si="12"/>
        <v>140586</v>
      </c>
      <c r="L37" s="262">
        <f t="shared" si="13"/>
        <v>11428163.679999975</v>
      </c>
      <c r="M37" s="243" t="s">
        <v>175</v>
      </c>
      <c r="N37" s="244">
        <v>2100700004</v>
      </c>
      <c r="O37" s="113">
        <v>8995106.910000099</v>
      </c>
      <c r="P37" s="113">
        <v>78904.26000000001</v>
      </c>
      <c r="Q37" s="113"/>
      <c r="R37" s="113"/>
      <c r="S37" s="262">
        <f t="shared" si="14"/>
        <v>9074011.170000099</v>
      </c>
      <c r="T37" s="113">
        <v>206731.04</v>
      </c>
      <c r="U37" s="113"/>
      <c r="V37" s="247"/>
      <c r="W37" s="113"/>
      <c r="X37" s="113"/>
      <c r="Y37" s="113">
        <v>1</v>
      </c>
      <c r="Z37" s="262">
        <f t="shared" si="15"/>
        <v>206732.04</v>
      </c>
      <c r="AA37" s="262">
        <f t="shared" si="16"/>
        <v>9280743.210000098</v>
      </c>
      <c r="AB37" s="264">
        <f t="shared" si="17"/>
        <v>-19.61064253778745</v>
      </c>
      <c r="AC37" s="265">
        <f t="shared" si="18"/>
        <v>47.05023259784048</v>
      </c>
      <c r="AD37" s="265">
        <f t="shared" si="19"/>
        <v>-18.79059952350877</v>
      </c>
    </row>
    <row r="38" spans="1:30" ht="21">
      <c r="A38" s="243" t="s">
        <v>176</v>
      </c>
      <c r="B38" s="244">
        <v>2100700028</v>
      </c>
      <c r="C38" s="113">
        <v>10022551.39</v>
      </c>
      <c r="D38" s="113">
        <v>207164.69</v>
      </c>
      <c r="E38" s="113"/>
      <c r="F38" s="262">
        <f t="shared" si="11"/>
        <v>10229716.08</v>
      </c>
      <c r="G38" s="113">
        <v>4649743.049999999</v>
      </c>
      <c r="H38" s="113">
        <v>150911</v>
      </c>
      <c r="I38" s="113">
        <v>122280</v>
      </c>
      <c r="J38" s="113"/>
      <c r="K38" s="262">
        <f t="shared" si="12"/>
        <v>4922934.049999999</v>
      </c>
      <c r="L38" s="262">
        <f t="shared" si="13"/>
        <v>15152650.129999999</v>
      </c>
      <c r="M38" s="243" t="s">
        <v>176</v>
      </c>
      <c r="N38" s="244">
        <v>2100700028</v>
      </c>
      <c r="O38" s="113">
        <v>11119007.370000001</v>
      </c>
      <c r="P38" s="113">
        <v>106722.03000000001</v>
      </c>
      <c r="Q38" s="113"/>
      <c r="R38" s="113"/>
      <c r="S38" s="262">
        <f t="shared" si="14"/>
        <v>11225729.4</v>
      </c>
      <c r="T38" s="113">
        <v>4627021.980000001</v>
      </c>
      <c r="U38" s="113">
        <v>121745</v>
      </c>
      <c r="V38" s="247">
        <v>334520</v>
      </c>
      <c r="W38" s="113"/>
      <c r="X38" s="113"/>
      <c r="Y38" s="113">
        <v>1</v>
      </c>
      <c r="Z38" s="262">
        <f t="shared" si="15"/>
        <v>5083287.980000001</v>
      </c>
      <c r="AA38" s="262">
        <f t="shared" si="16"/>
        <v>16309017.380000003</v>
      </c>
      <c r="AB38" s="264">
        <f t="shared" si="17"/>
        <v>9.7364708092661</v>
      </c>
      <c r="AC38" s="265">
        <f t="shared" si="18"/>
        <v>3.257283733061639</v>
      </c>
      <c r="AD38" s="265">
        <f t="shared" si="19"/>
        <v>7.631452188753228</v>
      </c>
    </row>
    <row r="39" spans="1:30" ht="21">
      <c r="A39" s="243" t="s">
        <v>307</v>
      </c>
      <c r="B39" s="244">
        <v>2100700029</v>
      </c>
      <c r="C39" s="113">
        <v>5137911.78</v>
      </c>
      <c r="D39" s="113">
        <v>7465668.210000007</v>
      </c>
      <c r="E39" s="113"/>
      <c r="F39" s="262">
        <f t="shared" si="11"/>
        <v>12603579.990000008</v>
      </c>
      <c r="G39" s="113">
        <v>11584041.19</v>
      </c>
      <c r="H39" s="113">
        <v>18746.52</v>
      </c>
      <c r="I39" s="113">
        <v>5820</v>
      </c>
      <c r="J39" s="113">
        <v>3254.46</v>
      </c>
      <c r="K39" s="262">
        <f t="shared" si="12"/>
        <v>11611862.17</v>
      </c>
      <c r="L39" s="262">
        <f t="shared" si="13"/>
        <v>24215442.160000008</v>
      </c>
      <c r="M39" s="243" t="s">
        <v>177</v>
      </c>
      <c r="N39" s="244">
        <v>2100700029</v>
      </c>
      <c r="O39" s="113">
        <v>4997481.55</v>
      </c>
      <c r="P39" s="113">
        <v>12056938.380000003</v>
      </c>
      <c r="Q39" s="113"/>
      <c r="R39" s="113"/>
      <c r="S39" s="262">
        <f t="shared" si="14"/>
        <v>17054419.930000003</v>
      </c>
      <c r="T39" s="113">
        <v>13848401.370000001</v>
      </c>
      <c r="U39" s="113">
        <v>25376.010000000002</v>
      </c>
      <c r="V39" s="247">
        <v>189440</v>
      </c>
      <c r="W39" s="113"/>
      <c r="X39" s="113"/>
      <c r="Y39" s="113">
        <v>4</v>
      </c>
      <c r="Z39" s="262">
        <f t="shared" si="15"/>
        <v>14063221.38</v>
      </c>
      <c r="AA39" s="262">
        <f t="shared" si="16"/>
        <v>31117641.310000002</v>
      </c>
      <c r="AB39" s="264">
        <f t="shared" si="17"/>
        <v>35.314092849265066</v>
      </c>
      <c r="AC39" s="265">
        <f t="shared" si="18"/>
        <v>21.110819041008313</v>
      </c>
      <c r="AD39" s="265">
        <f t="shared" si="19"/>
        <v>28.50329597285368</v>
      </c>
    </row>
    <row r="40" spans="1:30" ht="21">
      <c r="A40" s="243" t="s">
        <v>178</v>
      </c>
      <c r="B40" s="244">
        <v>2100700031</v>
      </c>
      <c r="C40" s="113">
        <v>7078697.05</v>
      </c>
      <c r="D40" s="113">
        <v>125718.92000000001</v>
      </c>
      <c r="E40" s="113"/>
      <c r="F40" s="262">
        <f t="shared" si="11"/>
        <v>7204415.97</v>
      </c>
      <c r="G40" s="113">
        <v>1294553.25</v>
      </c>
      <c r="H40" s="113">
        <v>40494</v>
      </c>
      <c r="I40" s="113">
        <v>1350481</v>
      </c>
      <c r="J40" s="113">
        <v>1</v>
      </c>
      <c r="K40" s="262">
        <f t="shared" si="12"/>
        <v>2685529.25</v>
      </c>
      <c r="L40" s="262">
        <f t="shared" si="13"/>
        <v>9889945.219999999</v>
      </c>
      <c r="M40" s="243" t="s">
        <v>178</v>
      </c>
      <c r="N40" s="244">
        <v>2100700031</v>
      </c>
      <c r="O40" s="113">
        <v>6143904.5</v>
      </c>
      <c r="P40" s="113">
        <v>144656.96000000002</v>
      </c>
      <c r="Q40" s="113"/>
      <c r="R40" s="113"/>
      <c r="S40" s="262">
        <f t="shared" si="14"/>
        <v>6288561.46</v>
      </c>
      <c r="T40" s="113">
        <v>1729091.69</v>
      </c>
      <c r="U40" s="113">
        <v>49894.8</v>
      </c>
      <c r="V40" s="247">
        <v>2762668</v>
      </c>
      <c r="W40" s="113"/>
      <c r="X40" s="113"/>
      <c r="Y40" s="113"/>
      <c r="Z40" s="262">
        <f t="shared" si="15"/>
        <v>4541654.49</v>
      </c>
      <c r="AA40" s="262">
        <f t="shared" si="16"/>
        <v>10830215.95</v>
      </c>
      <c r="AB40" s="264">
        <f t="shared" si="17"/>
        <v>-12.712404639234066</v>
      </c>
      <c r="AC40" s="265">
        <f t="shared" si="18"/>
        <v>69.11580799203733</v>
      </c>
      <c r="AD40" s="265">
        <f t="shared" si="19"/>
        <v>9.507340122557327</v>
      </c>
    </row>
    <row r="41" spans="1:30" ht="21">
      <c r="A41" s="243" t="s">
        <v>179</v>
      </c>
      <c r="B41" s="244">
        <v>2100700032</v>
      </c>
      <c r="C41" s="113">
        <v>6391091.7</v>
      </c>
      <c r="D41" s="113">
        <v>1669229.31</v>
      </c>
      <c r="E41" s="113"/>
      <c r="F41" s="262">
        <f t="shared" si="11"/>
        <v>8060321.01</v>
      </c>
      <c r="G41" s="113">
        <v>2862841.8</v>
      </c>
      <c r="H41" s="113">
        <v>431244</v>
      </c>
      <c r="I41" s="113">
        <v>1899637</v>
      </c>
      <c r="J41" s="113">
        <v>5</v>
      </c>
      <c r="K41" s="262">
        <f t="shared" si="12"/>
        <v>5193727.8</v>
      </c>
      <c r="L41" s="262">
        <f t="shared" si="13"/>
        <v>13254048.809999999</v>
      </c>
      <c r="M41" s="243" t="s">
        <v>179</v>
      </c>
      <c r="N41" s="244">
        <v>2100700032</v>
      </c>
      <c r="O41" s="113">
        <v>5883875.6</v>
      </c>
      <c r="P41" s="113">
        <v>1183507.1500000001</v>
      </c>
      <c r="Q41" s="113"/>
      <c r="R41" s="113"/>
      <c r="S41" s="262">
        <f t="shared" si="14"/>
        <v>7067382.75</v>
      </c>
      <c r="T41" s="113">
        <v>2008651.17</v>
      </c>
      <c r="U41" s="113">
        <v>550003</v>
      </c>
      <c r="V41" s="113">
        <v>3546299</v>
      </c>
      <c r="W41" s="113"/>
      <c r="X41" s="113"/>
      <c r="Y41" s="113"/>
      <c r="Z41" s="262">
        <f t="shared" si="15"/>
        <v>6104953.17</v>
      </c>
      <c r="AA41" s="262">
        <f t="shared" si="16"/>
        <v>13172335.92</v>
      </c>
      <c r="AB41" s="264">
        <f t="shared" si="17"/>
        <v>-12.318842621380904</v>
      </c>
      <c r="AC41" s="265">
        <f t="shared" si="18"/>
        <v>17.544727122588135</v>
      </c>
      <c r="AD41" s="265">
        <f t="shared" si="19"/>
        <v>-0.6165126684786877</v>
      </c>
    </row>
    <row r="42" spans="1:30" ht="21">
      <c r="A42" s="243" t="s">
        <v>180</v>
      </c>
      <c r="B42" s="244">
        <v>2100700034</v>
      </c>
      <c r="C42" s="113">
        <v>2685904</v>
      </c>
      <c r="D42" s="113">
        <v>41073.07000000001</v>
      </c>
      <c r="E42" s="113"/>
      <c r="F42" s="262">
        <f t="shared" si="11"/>
        <v>2726977.07</v>
      </c>
      <c r="G42" s="113">
        <v>336499.71</v>
      </c>
      <c r="H42" s="113">
        <v>9996</v>
      </c>
      <c r="I42" s="113">
        <v>183645</v>
      </c>
      <c r="J42" s="113"/>
      <c r="K42" s="262">
        <f t="shared" si="12"/>
        <v>530140.71</v>
      </c>
      <c r="L42" s="262">
        <f t="shared" si="13"/>
        <v>3257117.78</v>
      </c>
      <c r="M42" s="243" t="s">
        <v>180</v>
      </c>
      <c r="N42" s="244">
        <v>2100700034</v>
      </c>
      <c r="O42" s="113">
        <v>2612880.44</v>
      </c>
      <c r="P42" s="113">
        <v>15736.309999999998</v>
      </c>
      <c r="Q42" s="113"/>
      <c r="R42" s="113"/>
      <c r="S42" s="262">
        <f t="shared" si="14"/>
        <v>2628616.75</v>
      </c>
      <c r="T42" s="113">
        <v>329741.93</v>
      </c>
      <c r="U42" s="113">
        <v>2820</v>
      </c>
      <c r="V42" s="247">
        <v>96880</v>
      </c>
      <c r="W42" s="113"/>
      <c r="X42" s="113"/>
      <c r="Y42" s="113"/>
      <c r="Z42" s="262">
        <f t="shared" si="15"/>
        <v>429441.93</v>
      </c>
      <c r="AA42" s="262">
        <f t="shared" si="16"/>
        <v>3058058.68</v>
      </c>
      <c r="AB42" s="264">
        <f t="shared" si="17"/>
        <v>-3.6069360861915802</v>
      </c>
      <c r="AC42" s="265">
        <f t="shared" si="18"/>
        <v>-18.994726890526852</v>
      </c>
      <c r="AD42" s="265">
        <f t="shared" si="19"/>
        <v>-6.111510649762246</v>
      </c>
    </row>
    <row r="43" spans="1:30" ht="21">
      <c r="A43" s="243" t="s">
        <v>345</v>
      </c>
      <c r="B43" s="244">
        <v>2100700039</v>
      </c>
      <c r="C43" s="113">
        <v>814443.1</v>
      </c>
      <c r="D43" s="113">
        <v>38139.150000000016</v>
      </c>
      <c r="E43" s="113"/>
      <c r="F43" s="262">
        <f t="shared" si="11"/>
        <v>852582.25</v>
      </c>
      <c r="G43" s="113">
        <v>366675.58999999997</v>
      </c>
      <c r="H43" s="113">
        <v>4740</v>
      </c>
      <c r="I43" s="113">
        <v>88656</v>
      </c>
      <c r="J43" s="113"/>
      <c r="K43" s="262">
        <f t="shared" si="12"/>
        <v>460071.58999999997</v>
      </c>
      <c r="L43" s="262">
        <f t="shared" si="13"/>
        <v>1312653.8399999999</v>
      </c>
      <c r="M43" s="243" t="s">
        <v>181</v>
      </c>
      <c r="N43" s="244">
        <v>2100700039</v>
      </c>
      <c r="O43" s="113">
        <v>1237984.5</v>
      </c>
      <c r="P43" s="113">
        <v>10737.420000000006</v>
      </c>
      <c r="Q43" s="113"/>
      <c r="R43" s="113"/>
      <c r="S43" s="262">
        <f t="shared" si="14"/>
        <v>1248721.92</v>
      </c>
      <c r="T43" s="113">
        <v>761679.59</v>
      </c>
      <c r="U43" s="113"/>
      <c r="V43" s="247">
        <v>415312</v>
      </c>
      <c r="W43" s="113"/>
      <c r="X43" s="113"/>
      <c r="Y43" s="113"/>
      <c r="Z43" s="262">
        <f t="shared" si="15"/>
        <v>1176991.5899999999</v>
      </c>
      <c r="AA43" s="262">
        <f t="shared" si="16"/>
        <v>2425713.51</v>
      </c>
      <c r="AB43" s="264">
        <f t="shared" si="17"/>
        <v>46.46351363754053</v>
      </c>
      <c r="AC43" s="265">
        <f t="shared" si="18"/>
        <v>155.82792234573753</v>
      </c>
      <c r="AD43" s="265">
        <f t="shared" si="19"/>
        <v>84.79460738864711</v>
      </c>
    </row>
    <row r="44" spans="1:30" ht="21">
      <c r="A44" s="243" t="s">
        <v>182</v>
      </c>
      <c r="B44" s="244">
        <v>2100700042</v>
      </c>
      <c r="C44" s="113">
        <v>2331719.41</v>
      </c>
      <c r="D44" s="113">
        <v>0</v>
      </c>
      <c r="E44" s="113"/>
      <c r="F44" s="262">
        <f t="shared" si="11"/>
        <v>2331719.41</v>
      </c>
      <c r="G44" s="113">
        <v>431512.67000000004</v>
      </c>
      <c r="H44" s="113">
        <v>12710</v>
      </c>
      <c r="I44" s="113">
        <v>222744</v>
      </c>
      <c r="J44" s="113"/>
      <c r="K44" s="262">
        <f t="shared" si="12"/>
        <v>666966.67</v>
      </c>
      <c r="L44" s="262">
        <f t="shared" si="13"/>
        <v>2998686.08</v>
      </c>
      <c r="M44" s="243" t="s">
        <v>182</v>
      </c>
      <c r="N44" s="244">
        <v>2100700042</v>
      </c>
      <c r="O44" s="113">
        <v>2393287.24</v>
      </c>
      <c r="P44" s="113">
        <v>2852.9700000000003</v>
      </c>
      <c r="Q44" s="113"/>
      <c r="R44" s="113"/>
      <c r="S44" s="262">
        <f t="shared" si="14"/>
        <v>2396140.2100000004</v>
      </c>
      <c r="T44" s="113">
        <v>410311.55</v>
      </c>
      <c r="U44" s="113">
        <v>25010</v>
      </c>
      <c r="V44" s="247">
        <v>138956</v>
      </c>
      <c r="W44" s="113"/>
      <c r="X44" s="113"/>
      <c r="Y44" s="113"/>
      <c r="Z44" s="262">
        <f t="shared" si="15"/>
        <v>574277.55</v>
      </c>
      <c r="AA44" s="262">
        <f t="shared" si="16"/>
        <v>2970417.7600000007</v>
      </c>
      <c r="AB44" s="264">
        <f t="shared" si="17"/>
        <v>2.76280240768765</v>
      </c>
      <c r="AC44" s="265">
        <f t="shared" si="18"/>
        <v>-13.897114229111326</v>
      </c>
      <c r="AD44" s="265">
        <f t="shared" si="19"/>
        <v>-0.9426902065053561</v>
      </c>
    </row>
    <row r="45" spans="1:31" s="166" customFormat="1" ht="21">
      <c r="A45" s="478" t="s">
        <v>348</v>
      </c>
      <c r="B45" s="475">
        <v>2100700043</v>
      </c>
      <c r="C45" s="478">
        <v>0</v>
      </c>
      <c r="D45" s="478">
        <v>0</v>
      </c>
      <c r="E45" s="478">
        <v>0</v>
      </c>
      <c r="F45" s="477">
        <v>0</v>
      </c>
      <c r="G45" s="478">
        <v>0</v>
      </c>
      <c r="H45" s="478">
        <v>0</v>
      </c>
      <c r="I45" s="478">
        <v>0</v>
      </c>
      <c r="J45" s="478">
        <v>0</v>
      </c>
      <c r="K45" s="477">
        <f t="shared" si="12"/>
        <v>0</v>
      </c>
      <c r="L45" s="476">
        <v>0</v>
      </c>
      <c r="M45" s="480" t="s">
        <v>348</v>
      </c>
      <c r="N45" s="475">
        <v>2100700043</v>
      </c>
      <c r="O45" s="479">
        <v>1891273</v>
      </c>
      <c r="P45" s="479">
        <v>1063416.94</v>
      </c>
      <c r="Q45" s="478"/>
      <c r="R45" s="478"/>
      <c r="S45" s="262">
        <f t="shared" si="14"/>
        <v>2954689.94</v>
      </c>
      <c r="T45" s="479">
        <v>1877219.4</v>
      </c>
      <c r="U45" s="479">
        <v>11693.6</v>
      </c>
      <c r="V45" s="479">
        <v>84330</v>
      </c>
      <c r="W45" s="478"/>
      <c r="X45" s="478"/>
      <c r="Y45" s="478"/>
      <c r="Z45" s="262">
        <f>SUM(T45:Y45)</f>
        <v>1973243</v>
      </c>
      <c r="AA45" s="262">
        <f>S45+Z45</f>
        <v>4927932.9399999995</v>
      </c>
      <c r="AB45" s="264">
        <f>IF(F45=0,0,(S45-F45)/F45)*100</f>
        <v>0</v>
      </c>
      <c r="AC45" s="265">
        <f>IF(K45=0,0,(Z45-K45)/K45)*100</f>
        <v>0</v>
      </c>
      <c r="AD45" s="265">
        <f>IF(L45=0,0,(AA45-L45)/L45)*100</f>
        <v>0</v>
      </c>
      <c r="AE45" s="19"/>
    </row>
  </sheetData>
  <sheetProtection/>
  <mergeCells count="16">
    <mergeCell ref="A3:A5"/>
    <mergeCell ref="C3:L3"/>
    <mergeCell ref="O3:AA3"/>
    <mergeCell ref="AB4:AB5"/>
    <mergeCell ref="AC4:AC5"/>
    <mergeCell ref="AB3:AD3"/>
    <mergeCell ref="C4:F4"/>
    <mergeCell ref="G4:K4"/>
    <mergeCell ref="L4:L5"/>
    <mergeCell ref="O4:S4"/>
    <mergeCell ref="B3:B5"/>
    <mergeCell ref="T4:Z4"/>
    <mergeCell ref="AA4:AA5"/>
    <mergeCell ref="AD4:AD5"/>
    <mergeCell ref="M3:M5"/>
    <mergeCell ref="N3:N5"/>
  </mergeCells>
  <printOptions/>
  <pageMargins left="0.7" right="0.7" top="0.75" bottom="0.75" header="0.3" footer="0.3"/>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tabColor rgb="FF00B050"/>
  </sheetPr>
  <dimension ref="A1:M20"/>
  <sheetViews>
    <sheetView zoomScalePageLayoutView="0" workbookViewId="0" topLeftCell="B1">
      <selection activeCell="C4" sqref="C4"/>
    </sheetView>
  </sheetViews>
  <sheetFormatPr defaultColWidth="9.140625" defaultRowHeight="15"/>
  <cols>
    <col min="1" max="1" width="9.140625" style="6" customWidth="1"/>
    <col min="2" max="2" width="55.140625" style="6" bestFit="1" customWidth="1"/>
    <col min="3" max="3" width="106.421875" style="6" customWidth="1"/>
    <col min="4" max="16384" width="9.140625" style="6" customWidth="1"/>
  </cols>
  <sheetData>
    <row r="1" ht="21">
      <c r="A1" s="226" t="s">
        <v>320</v>
      </c>
    </row>
    <row r="2" ht="21">
      <c r="A2" s="6" t="s">
        <v>143</v>
      </c>
    </row>
    <row r="3" spans="1:3" ht="21">
      <c r="A3" s="228" t="s">
        <v>47</v>
      </c>
      <c r="B3" s="142" t="s">
        <v>25</v>
      </c>
      <c r="C3" s="142" t="s">
        <v>44</v>
      </c>
    </row>
    <row r="4" spans="1:13" ht="105">
      <c r="A4" s="228">
        <v>17</v>
      </c>
      <c r="B4" s="418" t="s">
        <v>152</v>
      </c>
      <c r="C4" s="417" t="s">
        <v>382</v>
      </c>
      <c r="D4" s="419"/>
      <c r="E4" s="419"/>
      <c r="F4" s="419"/>
      <c r="G4" s="419"/>
      <c r="H4" s="419"/>
      <c r="I4" s="419"/>
      <c r="J4" s="419"/>
      <c r="K4" s="419"/>
      <c r="L4" s="419"/>
      <c r="M4" s="419"/>
    </row>
    <row r="5" spans="1:13" ht="105">
      <c r="A5" s="228">
        <v>26</v>
      </c>
      <c r="B5" s="418" t="s">
        <v>154</v>
      </c>
      <c r="C5" s="417" t="s">
        <v>383</v>
      </c>
      <c r="D5" s="419"/>
      <c r="E5" s="419"/>
      <c r="F5" s="419"/>
      <c r="G5" s="419"/>
      <c r="H5" s="419"/>
      <c r="I5" s="419"/>
      <c r="J5" s="419"/>
      <c r="K5" s="419"/>
      <c r="L5" s="419"/>
      <c r="M5" s="419"/>
    </row>
    <row r="6" spans="1:13" ht="84">
      <c r="A6" s="228">
        <v>13</v>
      </c>
      <c r="B6" s="418" t="s">
        <v>333</v>
      </c>
      <c r="C6" s="416" t="s">
        <v>384</v>
      </c>
      <c r="D6" s="419"/>
      <c r="E6" s="419"/>
      <c r="F6" s="419"/>
      <c r="G6" s="419"/>
      <c r="H6" s="419"/>
      <c r="I6" s="419"/>
      <c r="J6" s="419"/>
      <c r="K6" s="419"/>
      <c r="L6" s="419"/>
      <c r="M6" s="419"/>
    </row>
    <row r="7" spans="1:13" ht="84">
      <c r="A7" s="228">
        <v>38</v>
      </c>
      <c r="B7" s="418" t="s">
        <v>334</v>
      </c>
      <c r="C7" s="417" t="s">
        <v>385</v>
      </c>
      <c r="D7" s="419"/>
      <c r="E7" s="419"/>
      <c r="F7" s="419"/>
      <c r="G7" s="419"/>
      <c r="H7" s="419"/>
      <c r="I7" s="419"/>
      <c r="J7" s="419"/>
      <c r="K7" s="419"/>
      <c r="L7" s="419"/>
      <c r="M7" s="419"/>
    </row>
    <row r="8" spans="1:13" ht="84">
      <c r="A8" s="228">
        <v>10</v>
      </c>
      <c r="B8" s="418" t="s">
        <v>335</v>
      </c>
      <c r="C8" s="417" t="s">
        <v>386</v>
      </c>
      <c r="D8" s="419"/>
      <c r="E8" s="419"/>
      <c r="F8" s="419"/>
      <c r="G8" s="419"/>
      <c r="H8" s="419"/>
      <c r="I8" s="419"/>
      <c r="J8" s="419"/>
      <c r="K8" s="419"/>
      <c r="L8" s="419"/>
      <c r="M8" s="419"/>
    </row>
    <row r="9" spans="1:13" ht="84">
      <c r="A9" s="228">
        <v>35</v>
      </c>
      <c r="B9" s="418" t="s">
        <v>336</v>
      </c>
      <c r="C9" s="417" t="s">
        <v>387</v>
      </c>
      <c r="D9" s="419"/>
      <c r="E9" s="419"/>
      <c r="F9" s="419"/>
      <c r="G9" s="419"/>
      <c r="H9" s="419"/>
      <c r="I9" s="419"/>
      <c r="J9" s="419"/>
      <c r="K9" s="419"/>
      <c r="L9" s="419"/>
      <c r="M9" s="419"/>
    </row>
    <row r="10" spans="1:13" ht="84">
      <c r="A10" s="409" t="s">
        <v>315</v>
      </c>
      <c r="B10" s="418" t="s">
        <v>337</v>
      </c>
      <c r="C10" s="417" t="s">
        <v>388</v>
      </c>
      <c r="D10" s="419"/>
      <c r="E10" s="419"/>
      <c r="F10" s="419"/>
      <c r="G10" s="419"/>
      <c r="H10" s="419"/>
      <c r="I10" s="419"/>
      <c r="J10" s="419"/>
      <c r="K10" s="419"/>
      <c r="L10" s="419"/>
      <c r="M10" s="419"/>
    </row>
    <row r="11" spans="1:13" ht="84">
      <c r="A11" s="228">
        <v>15</v>
      </c>
      <c r="B11" s="418" t="s">
        <v>338</v>
      </c>
      <c r="C11" s="417" t="s">
        <v>389</v>
      </c>
      <c r="D11" s="419"/>
      <c r="E11" s="419"/>
      <c r="F11" s="419"/>
      <c r="G11" s="419"/>
      <c r="H11" s="419"/>
      <c r="I11" s="419"/>
      <c r="J11" s="419"/>
      <c r="K11" s="419"/>
      <c r="L11" s="419"/>
      <c r="M11" s="419"/>
    </row>
    <row r="12" spans="1:13" ht="84">
      <c r="A12" s="409" t="s">
        <v>316</v>
      </c>
      <c r="B12" s="418" t="s">
        <v>339</v>
      </c>
      <c r="C12" s="417" t="s">
        <v>390</v>
      </c>
      <c r="D12" s="419"/>
      <c r="E12" s="419"/>
      <c r="F12" s="419"/>
      <c r="G12" s="419"/>
      <c r="H12" s="419"/>
      <c r="I12" s="419"/>
      <c r="J12" s="419"/>
      <c r="K12" s="419"/>
      <c r="L12" s="419"/>
      <c r="M12" s="419"/>
    </row>
    <row r="13" spans="1:13" ht="84">
      <c r="A13" s="228">
        <v>40</v>
      </c>
      <c r="B13" s="418" t="s">
        <v>340</v>
      </c>
      <c r="C13" s="417" t="s">
        <v>391</v>
      </c>
      <c r="D13" s="419"/>
      <c r="E13" s="419"/>
      <c r="F13" s="419"/>
      <c r="G13" s="419"/>
      <c r="H13" s="419"/>
      <c r="I13" s="419"/>
      <c r="J13" s="419"/>
      <c r="K13" s="419"/>
      <c r="L13" s="419"/>
      <c r="M13" s="419"/>
    </row>
    <row r="14" spans="1:13" ht="84">
      <c r="A14" s="228">
        <v>11</v>
      </c>
      <c r="B14" s="418" t="s">
        <v>341</v>
      </c>
      <c r="C14" s="417" t="s">
        <v>392</v>
      </c>
      <c r="D14" s="419"/>
      <c r="E14" s="419"/>
      <c r="F14" s="419"/>
      <c r="G14" s="419"/>
      <c r="H14" s="419"/>
      <c r="I14" s="419"/>
      <c r="J14" s="419"/>
      <c r="K14" s="419"/>
      <c r="L14" s="419"/>
      <c r="M14" s="419"/>
    </row>
    <row r="15" spans="1:13" ht="84">
      <c r="A15" s="228">
        <v>12</v>
      </c>
      <c r="B15" s="418" t="s">
        <v>342</v>
      </c>
      <c r="C15" s="417" t="s">
        <v>393</v>
      </c>
      <c r="D15" s="419"/>
      <c r="E15" s="419"/>
      <c r="F15" s="419"/>
      <c r="G15" s="419"/>
      <c r="H15" s="419"/>
      <c r="I15" s="419"/>
      <c r="J15" s="419"/>
      <c r="K15" s="419"/>
      <c r="L15" s="419"/>
      <c r="M15" s="419"/>
    </row>
    <row r="16" spans="1:13" ht="84">
      <c r="A16" s="228">
        <v>16</v>
      </c>
      <c r="B16" s="418" t="s">
        <v>343</v>
      </c>
      <c r="C16" s="417" t="s">
        <v>394</v>
      </c>
      <c r="D16" s="419"/>
      <c r="E16" s="419"/>
      <c r="F16" s="419"/>
      <c r="G16" s="419"/>
      <c r="H16" s="419"/>
      <c r="I16" s="419"/>
      <c r="J16" s="419"/>
      <c r="K16" s="419"/>
      <c r="L16" s="419"/>
      <c r="M16" s="419"/>
    </row>
    <row r="17" spans="1:13" ht="84">
      <c r="A17" s="228">
        <v>18</v>
      </c>
      <c r="B17" s="418" t="s">
        <v>303</v>
      </c>
      <c r="C17" s="417" t="s">
        <v>395</v>
      </c>
      <c r="D17" s="419"/>
      <c r="E17" s="419"/>
      <c r="F17" s="419"/>
      <c r="G17" s="419"/>
      <c r="H17" s="419"/>
      <c r="I17" s="419"/>
      <c r="J17" s="419"/>
      <c r="K17" s="419"/>
      <c r="L17" s="419"/>
      <c r="M17" s="419"/>
    </row>
    <row r="18" spans="1:13" ht="42">
      <c r="A18" s="228">
        <v>29</v>
      </c>
      <c r="B18" s="418" t="s">
        <v>307</v>
      </c>
      <c r="C18" s="417" t="s">
        <v>396</v>
      </c>
      <c r="D18" s="419"/>
      <c r="E18" s="419"/>
      <c r="F18" s="419"/>
      <c r="G18" s="419"/>
      <c r="H18" s="419"/>
      <c r="I18" s="419"/>
      <c r="J18" s="419"/>
      <c r="K18" s="419"/>
      <c r="L18" s="419"/>
      <c r="M18" s="419"/>
    </row>
    <row r="19" spans="1:13" ht="84">
      <c r="A19" s="228">
        <v>39</v>
      </c>
      <c r="B19" s="418" t="s">
        <v>345</v>
      </c>
      <c r="C19" s="417" t="s">
        <v>397</v>
      </c>
      <c r="D19" s="419"/>
      <c r="E19" s="419"/>
      <c r="F19" s="419"/>
      <c r="G19" s="419"/>
      <c r="H19" s="419"/>
      <c r="I19" s="419"/>
      <c r="J19" s="419"/>
      <c r="K19" s="419"/>
      <c r="L19" s="419"/>
      <c r="M19" s="419"/>
    </row>
    <row r="20" spans="1:3" s="395" customFormat="1" ht="90.75" customHeight="1">
      <c r="A20" s="409" t="s">
        <v>398</v>
      </c>
      <c r="B20" s="481" t="s">
        <v>348</v>
      </c>
      <c r="C20" s="482" t="s">
        <v>399</v>
      </c>
    </row>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7030A0"/>
  </sheetPr>
  <dimension ref="A1:J10"/>
  <sheetViews>
    <sheetView zoomScale="75" zoomScaleNormal="75" zoomScalePageLayoutView="0" workbookViewId="0" topLeftCell="A1">
      <selection activeCell="J6" sqref="J6"/>
    </sheetView>
  </sheetViews>
  <sheetFormatPr defaultColWidth="9.140625" defaultRowHeight="15"/>
  <cols>
    <col min="1" max="1" width="47.00390625" style="6" customWidth="1"/>
    <col min="2" max="7" width="16.8515625" style="6" bestFit="1" customWidth="1"/>
    <col min="8" max="10" width="13.140625" style="7" customWidth="1"/>
    <col min="11" max="16384" width="9.140625" style="6" customWidth="1"/>
  </cols>
  <sheetData>
    <row r="1" spans="1:10" ht="21">
      <c r="A1" s="271" t="s">
        <v>309</v>
      </c>
      <c r="B1" s="272"/>
      <c r="C1" s="272"/>
      <c r="D1" s="272"/>
      <c r="E1" s="272"/>
      <c r="F1" s="272"/>
      <c r="G1" s="301"/>
      <c r="H1" s="272"/>
      <c r="I1" s="272"/>
      <c r="J1" s="272"/>
    </row>
    <row r="2" spans="1:10" ht="21.75" thickBot="1">
      <c r="A2" s="273"/>
      <c r="B2" s="274"/>
      <c r="C2" s="274"/>
      <c r="D2" s="274"/>
      <c r="E2" s="274"/>
      <c r="F2" s="274"/>
      <c r="G2" s="274"/>
      <c r="H2" s="275"/>
      <c r="I2" s="275"/>
      <c r="J2" s="276" t="s">
        <v>42</v>
      </c>
    </row>
    <row r="3" spans="1:10" ht="21">
      <c r="A3" s="748" t="s">
        <v>43</v>
      </c>
      <c r="B3" s="750" t="s">
        <v>376</v>
      </c>
      <c r="C3" s="751"/>
      <c r="D3" s="752"/>
      <c r="E3" s="753" t="s">
        <v>377</v>
      </c>
      <c r="F3" s="754"/>
      <c r="G3" s="755"/>
      <c r="H3" s="756" t="s">
        <v>7</v>
      </c>
      <c r="I3" s="757"/>
      <c r="J3" s="758"/>
    </row>
    <row r="4" spans="1:10" ht="42">
      <c r="A4" s="749"/>
      <c r="B4" s="277" t="s">
        <v>111</v>
      </c>
      <c r="C4" s="277" t="s">
        <v>112</v>
      </c>
      <c r="D4" s="278" t="s">
        <v>92</v>
      </c>
      <c r="E4" s="279" t="s">
        <v>40</v>
      </c>
      <c r="F4" s="277" t="s">
        <v>41</v>
      </c>
      <c r="G4" s="278" t="s">
        <v>4</v>
      </c>
      <c r="H4" s="280" t="s">
        <v>73</v>
      </c>
      <c r="I4" s="281" t="s">
        <v>74</v>
      </c>
      <c r="J4" s="282" t="s">
        <v>72</v>
      </c>
    </row>
    <row r="5" spans="1:10" ht="21.75" thickBot="1">
      <c r="A5" s="283" t="s">
        <v>50</v>
      </c>
      <c r="B5" s="18">
        <f>SUM(B6:B2000)</f>
        <v>57038646.970000036</v>
      </c>
      <c r="C5" s="18">
        <f>SUM(C6:C2000)</f>
        <v>57723440.34000004</v>
      </c>
      <c r="D5" s="18">
        <f>SUM(D6:D2000)</f>
        <v>114762087.31000006</v>
      </c>
      <c r="E5" s="284">
        <f>SUM(E6:E2000)</f>
        <v>61709057.519999996</v>
      </c>
      <c r="F5" s="284">
        <f>SUM(F6:F2000)</f>
        <v>68315937.24</v>
      </c>
      <c r="G5" s="285">
        <f aca="true" t="shared" si="0" ref="G5:G10">SUM(E5:F5)</f>
        <v>130024994.75999999</v>
      </c>
      <c r="H5" s="286">
        <f aca="true" t="shared" si="1" ref="H5:J10">IF(B5=0,0,(E5-B5)/B5)*100</f>
        <v>8.188151013568751</v>
      </c>
      <c r="I5" s="287">
        <f t="shared" si="1"/>
        <v>18.350425472924865</v>
      </c>
      <c r="J5" s="288">
        <f t="shared" si="1"/>
        <v>13.299607743079067</v>
      </c>
    </row>
    <row r="6" spans="1:10" ht="21.75" thickTop="1">
      <c r="A6" s="289" t="s">
        <v>88</v>
      </c>
      <c r="B6" s="290"/>
      <c r="C6" s="290">
        <v>57513722.34000004</v>
      </c>
      <c r="D6" s="291">
        <f>SUM(B6:C6)</f>
        <v>57513722.34000004</v>
      </c>
      <c r="E6" s="292"/>
      <c r="F6" s="293">
        <v>68107223.78999999</v>
      </c>
      <c r="G6" s="291">
        <f t="shared" si="0"/>
        <v>68107223.78999999</v>
      </c>
      <c r="H6" s="294">
        <f t="shared" si="1"/>
        <v>0</v>
      </c>
      <c r="I6" s="295">
        <f t="shared" si="1"/>
        <v>18.41908507916607</v>
      </c>
      <c r="J6" s="294">
        <f t="shared" si="1"/>
        <v>18.41908507916607</v>
      </c>
    </row>
    <row r="7" spans="1:10" ht="21">
      <c r="A7" s="289" t="s">
        <v>89</v>
      </c>
      <c r="B7" s="296">
        <v>41196643.06000003</v>
      </c>
      <c r="C7" s="297"/>
      <c r="D7" s="291">
        <f>SUM(B7:C7)</f>
        <v>41196643.06000003</v>
      </c>
      <c r="E7" s="298">
        <v>45522860.589999996</v>
      </c>
      <c r="F7" s="297"/>
      <c r="G7" s="291">
        <f t="shared" si="0"/>
        <v>45522860.589999996</v>
      </c>
      <c r="H7" s="294">
        <f t="shared" si="1"/>
        <v>10.501383628998923</v>
      </c>
      <c r="I7" s="295">
        <f t="shared" si="1"/>
        <v>0</v>
      </c>
      <c r="J7" s="294">
        <f t="shared" si="1"/>
        <v>10.501383628998923</v>
      </c>
    </row>
    <row r="8" spans="1:10" ht="21">
      <c r="A8" s="289" t="s">
        <v>90</v>
      </c>
      <c r="B8" s="290">
        <v>15842003.910000002</v>
      </c>
      <c r="C8" s="290"/>
      <c r="D8" s="291">
        <f>SUM(B8:C8)</f>
        <v>15842003.910000002</v>
      </c>
      <c r="E8" s="299">
        <v>16186196.929999996</v>
      </c>
      <c r="F8" s="297"/>
      <c r="G8" s="291">
        <f t="shared" si="0"/>
        <v>16186196.929999996</v>
      </c>
      <c r="H8" s="294">
        <f t="shared" si="1"/>
        <v>2.1726608701486803</v>
      </c>
      <c r="I8" s="295">
        <f t="shared" si="1"/>
        <v>0</v>
      </c>
      <c r="J8" s="294">
        <f t="shared" si="1"/>
        <v>2.1726608701486803</v>
      </c>
    </row>
    <row r="9" spans="1:10" ht="21">
      <c r="A9" s="300" t="s">
        <v>91</v>
      </c>
      <c r="B9" s="290"/>
      <c r="C9" s="290">
        <v>188258.0000000001</v>
      </c>
      <c r="D9" s="291">
        <f>SUM(B9:C9)</f>
        <v>188258.0000000001</v>
      </c>
      <c r="E9" s="292"/>
      <c r="F9" s="290">
        <v>208713.44999999998</v>
      </c>
      <c r="G9" s="291">
        <f t="shared" si="0"/>
        <v>208713.44999999998</v>
      </c>
      <c r="H9" s="294">
        <f t="shared" si="1"/>
        <v>0</v>
      </c>
      <c r="I9" s="295">
        <f t="shared" si="1"/>
        <v>10.865647143813217</v>
      </c>
      <c r="J9" s="294">
        <f t="shared" si="1"/>
        <v>10.865647143813217</v>
      </c>
    </row>
    <row r="10" spans="1:10" ht="21">
      <c r="A10" s="300" t="s">
        <v>126</v>
      </c>
      <c r="B10" s="290"/>
      <c r="C10" s="290">
        <v>21460.000000000004</v>
      </c>
      <c r="D10" s="291">
        <f>SUM(B10:C10)</f>
        <v>21460.000000000004</v>
      </c>
      <c r="E10" s="292"/>
      <c r="F10" s="290">
        <v>0</v>
      </c>
      <c r="G10" s="291">
        <f t="shared" si="0"/>
        <v>0</v>
      </c>
      <c r="H10" s="294">
        <f t="shared" si="1"/>
        <v>0</v>
      </c>
      <c r="I10" s="295">
        <f t="shared" si="1"/>
        <v>-100</v>
      </c>
      <c r="J10" s="294">
        <f t="shared" si="1"/>
        <v>-100</v>
      </c>
    </row>
  </sheetData>
  <sheetProtection/>
  <mergeCells count="4">
    <mergeCell ref="A3:A4"/>
    <mergeCell ref="B3:D3"/>
    <mergeCell ref="E3:G3"/>
    <mergeCell ref="H3:J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B050"/>
  </sheetPr>
  <dimension ref="A1:C7"/>
  <sheetViews>
    <sheetView zoomScalePageLayoutView="0" workbookViewId="0" topLeftCell="A1">
      <selection activeCell="C7" sqref="C7"/>
    </sheetView>
  </sheetViews>
  <sheetFormatPr defaultColWidth="9.140625" defaultRowHeight="15"/>
  <cols>
    <col min="1" max="1" width="9.140625" style="6" customWidth="1"/>
    <col min="2" max="2" width="52.140625" style="6" customWidth="1"/>
    <col min="3" max="3" width="95.28125" style="6" customWidth="1"/>
    <col min="4" max="16384" width="9.140625" style="6" customWidth="1"/>
  </cols>
  <sheetData>
    <row r="1" ht="21">
      <c r="A1" s="302" t="s">
        <v>310</v>
      </c>
    </row>
    <row r="2" ht="21">
      <c r="A2" s="6" t="s">
        <v>142</v>
      </c>
    </row>
    <row r="3" spans="1:3" ht="21">
      <c r="A3" s="228" t="s">
        <v>47</v>
      </c>
      <c r="B3" s="142" t="s">
        <v>45</v>
      </c>
      <c r="C3" s="142" t="s">
        <v>44</v>
      </c>
    </row>
    <row r="4" spans="1:3" ht="66.75" customHeight="1">
      <c r="A4" s="228">
        <v>1</v>
      </c>
      <c r="B4" s="303" t="s">
        <v>88</v>
      </c>
      <c r="C4" s="305" t="s">
        <v>381</v>
      </c>
    </row>
    <row r="5" spans="1:3" ht="63">
      <c r="A5" s="228">
        <v>2</v>
      </c>
      <c r="B5" s="303" t="s">
        <v>89</v>
      </c>
      <c r="C5" s="304" t="s">
        <v>380</v>
      </c>
    </row>
    <row r="6" spans="1:3" ht="63">
      <c r="A6" s="228">
        <v>4</v>
      </c>
      <c r="B6" s="303" t="s">
        <v>91</v>
      </c>
      <c r="C6" s="304" t="s">
        <v>379</v>
      </c>
    </row>
    <row r="7" spans="1:3" ht="63">
      <c r="A7" s="228">
        <v>5</v>
      </c>
      <c r="B7" s="303" t="s">
        <v>126</v>
      </c>
      <c r="C7" s="304" t="s">
        <v>378</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7030A0"/>
  </sheetPr>
  <dimension ref="A1:I161"/>
  <sheetViews>
    <sheetView zoomScalePageLayoutView="0" workbookViewId="0" topLeftCell="A13">
      <selection activeCell="G130" sqref="G130"/>
    </sheetView>
  </sheetViews>
  <sheetFormatPr defaultColWidth="9.140625" defaultRowHeight="15"/>
  <cols>
    <col min="1" max="1" width="35.421875" style="420" customWidth="1"/>
    <col min="2" max="2" width="20.8515625" style="420" customWidth="1"/>
    <col min="3" max="3" width="19.421875" style="420" customWidth="1"/>
    <col min="4" max="4" width="19.28125" style="420" customWidth="1"/>
    <col min="5" max="5" width="17.8515625" style="420" customWidth="1"/>
    <col min="6" max="6" width="21.421875" style="420" customWidth="1"/>
    <col min="7" max="7" width="16.421875" style="420" customWidth="1"/>
    <col min="8" max="8" width="9.00390625" style="420" customWidth="1"/>
    <col min="9" max="9" width="17.421875" style="420" bestFit="1" customWidth="1"/>
    <col min="10" max="16384" width="9.00390625" style="420" customWidth="1"/>
  </cols>
  <sheetData>
    <row r="1" spans="1:9" ht="20.25">
      <c r="A1" s="762" t="s">
        <v>146</v>
      </c>
      <c r="B1" s="762"/>
      <c r="C1" s="762"/>
      <c r="D1" s="762"/>
      <c r="E1" s="762"/>
      <c r="F1" s="432"/>
      <c r="G1" s="432"/>
      <c r="H1" s="432"/>
      <c r="I1" s="432"/>
    </row>
    <row r="2" spans="1:9" ht="20.25">
      <c r="A2" s="762" t="s">
        <v>522</v>
      </c>
      <c r="B2" s="762"/>
      <c r="C2" s="762"/>
      <c r="D2" s="762"/>
      <c r="E2" s="762"/>
      <c r="F2" s="432"/>
      <c r="G2" s="432"/>
      <c r="H2" s="432"/>
      <c r="I2" s="432"/>
    </row>
    <row r="3" spans="1:9" ht="20.25">
      <c r="A3" s="762" t="s">
        <v>375</v>
      </c>
      <c r="B3" s="762"/>
      <c r="C3" s="762"/>
      <c r="D3" s="762"/>
      <c r="E3" s="762"/>
      <c r="F3" s="432"/>
      <c r="G3" s="432"/>
      <c r="H3" s="432"/>
      <c r="I3" s="432"/>
    </row>
    <row r="4" spans="1:9" ht="20.25">
      <c r="A4" s="653"/>
      <c r="B4" s="653"/>
      <c r="C4" s="653"/>
      <c r="D4" s="653"/>
      <c r="E4" s="653"/>
      <c r="F4" s="432"/>
      <c r="G4" s="432"/>
      <c r="H4" s="432"/>
      <c r="I4" s="432"/>
    </row>
    <row r="5" spans="1:9" ht="20.25">
      <c r="A5" s="422" t="s">
        <v>523</v>
      </c>
      <c r="B5" s="422"/>
      <c r="C5" s="422"/>
      <c r="D5" s="422"/>
      <c r="E5" s="422"/>
      <c r="F5" s="421"/>
      <c r="G5" s="421"/>
      <c r="H5" s="421"/>
      <c r="I5" s="421"/>
    </row>
    <row r="6" spans="1:9" ht="20.25">
      <c r="A6" s="422" t="s">
        <v>524</v>
      </c>
      <c r="B6" s="422"/>
      <c r="C6" s="422"/>
      <c r="D6" s="422"/>
      <c r="E6" s="422"/>
      <c r="F6" s="421"/>
      <c r="G6" s="421"/>
      <c r="H6" s="421"/>
      <c r="I6" s="421"/>
    </row>
    <row r="7" spans="1:9" ht="20.25">
      <c r="A7" s="422" t="s">
        <v>525</v>
      </c>
      <c r="B7" s="422"/>
      <c r="C7" s="422"/>
      <c r="D7" s="422"/>
      <c r="E7" s="422"/>
      <c r="F7" s="421"/>
      <c r="G7" s="421"/>
      <c r="H7" s="421"/>
      <c r="I7" s="421"/>
    </row>
    <row r="8" spans="1:9" ht="20.25">
      <c r="A8" s="422" t="s">
        <v>526</v>
      </c>
      <c r="B8" s="422"/>
      <c r="C8" s="422"/>
      <c r="D8" s="422"/>
      <c r="E8" s="422"/>
      <c r="F8" s="421"/>
      <c r="G8" s="421"/>
      <c r="H8" s="421"/>
      <c r="I8" s="421"/>
    </row>
    <row r="9" spans="1:9" ht="20.25">
      <c r="A9" s="422" t="s">
        <v>527</v>
      </c>
      <c r="B9" s="422"/>
      <c r="C9" s="422"/>
      <c r="D9" s="422"/>
      <c r="E9" s="422"/>
      <c r="F9" s="421"/>
      <c r="G9" s="421"/>
      <c r="H9" s="421"/>
      <c r="I9" s="421"/>
    </row>
    <row r="10" spans="1:9" ht="20.25">
      <c r="A10" s="422" t="s">
        <v>528</v>
      </c>
      <c r="B10" s="422"/>
      <c r="C10" s="422"/>
      <c r="D10" s="422"/>
      <c r="E10" s="422"/>
      <c r="F10" s="421"/>
      <c r="G10" s="421"/>
      <c r="H10" s="421"/>
      <c r="I10" s="421"/>
    </row>
    <row r="11" spans="1:9" ht="20.25">
      <c r="A11" s="422" t="s">
        <v>529</v>
      </c>
      <c r="B11" s="422"/>
      <c r="C11" s="422"/>
      <c r="D11" s="422"/>
      <c r="E11" s="422"/>
      <c r="F11" s="421"/>
      <c r="G11" s="421"/>
      <c r="H11" s="421"/>
      <c r="I11" s="421"/>
    </row>
    <row r="12" spans="1:9" ht="20.25">
      <c r="A12" s="422" t="s">
        <v>530</v>
      </c>
      <c r="B12" s="422"/>
      <c r="C12" s="422"/>
      <c r="D12" s="422"/>
      <c r="E12" s="422"/>
      <c r="F12" s="421"/>
      <c r="G12" s="421"/>
      <c r="H12" s="421"/>
      <c r="I12" s="421"/>
    </row>
    <row r="13" spans="1:9" ht="20.25">
      <c r="A13" s="422" t="s">
        <v>531</v>
      </c>
      <c r="B13" s="422"/>
      <c r="C13" s="422"/>
      <c r="D13" s="422"/>
      <c r="E13" s="422"/>
      <c r="F13" s="421"/>
      <c r="G13" s="421"/>
      <c r="H13" s="421"/>
      <c r="I13" s="421"/>
    </row>
    <row r="14" spans="1:9" ht="20.25">
      <c r="A14" s="422" t="s">
        <v>532</v>
      </c>
      <c r="B14" s="422"/>
      <c r="C14" s="422"/>
      <c r="D14" s="422"/>
      <c r="E14" s="422"/>
      <c r="F14" s="421"/>
      <c r="G14" s="421"/>
      <c r="H14" s="421"/>
      <c r="I14" s="421"/>
    </row>
    <row r="15" spans="1:9" ht="20.25">
      <c r="A15" s="422" t="s">
        <v>533</v>
      </c>
      <c r="B15" s="422"/>
      <c r="C15" s="422"/>
      <c r="D15" s="422"/>
      <c r="E15" s="422"/>
      <c r="F15" s="421"/>
      <c r="G15" s="421"/>
      <c r="H15" s="421"/>
      <c r="I15" s="421"/>
    </row>
    <row r="16" spans="1:9" ht="20.25">
      <c r="A16" s="422" t="s">
        <v>534</v>
      </c>
      <c r="B16" s="422"/>
      <c r="C16" s="422"/>
      <c r="D16" s="422"/>
      <c r="E16" s="422"/>
      <c r="F16" s="421"/>
      <c r="G16" s="421"/>
      <c r="H16" s="421"/>
      <c r="I16" s="421"/>
    </row>
    <row r="17" spans="1:9" ht="20.25">
      <c r="A17" s="422" t="s">
        <v>535</v>
      </c>
      <c r="B17" s="422"/>
      <c r="C17" s="422"/>
      <c r="D17" s="422"/>
      <c r="E17" s="422"/>
      <c r="F17" s="421"/>
      <c r="G17" s="421"/>
      <c r="H17" s="421"/>
      <c r="I17" s="421"/>
    </row>
    <row r="18" spans="1:9" ht="20.25">
      <c r="A18" s="422" t="s">
        <v>536</v>
      </c>
      <c r="B18" s="422"/>
      <c r="C18" s="422"/>
      <c r="D18" s="422"/>
      <c r="E18" s="422"/>
      <c r="F18" s="421"/>
      <c r="G18" s="421"/>
      <c r="H18" s="421"/>
      <c r="I18" s="421"/>
    </row>
    <row r="19" spans="1:9" ht="20.25">
      <c r="A19" s="422" t="s">
        <v>537</v>
      </c>
      <c r="B19" s="422"/>
      <c r="C19" s="422"/>
      <c r="D19" s="422"/>
      <c r="E19" s="422"/>
      <c r="F19" s="421"/>
      <c r="G19" s="421"/>
      <c r="H19" s="421"/>
      <c r="I19" s="421"/>
    </row>
    <row r="20" spans="1:9" ht="20.25">
      <c r="A20" s="422" t="s">
        <v>538</v>
      </c>
      <c r="B20" s="422"/>
      <c r="C20" s="422"/>
      <c r="D20" s="422"/>
      <c r="E20" s="422"/>
      <c r="F20" s="421"/>
      <c r="G20" s="421"/>
      <c r="H20" s="421"/>
      <c r="I20" s="421"/>
    </row>
    <row r="21" spans="1:9" ht="20.25">
      <c r="A21" s="422" t="s">
        <v>539</v>
      </c>
      <c r="B21" s="422"/>
      <c r="C21" s="422"/>
      <c r="D21" s="422"/>
      <c r="E21" s="422"/>
      <c r="F21" s="421"/>
      <c r="G21" s="421"/>
      <c r="H21" s="421"/>
      <c r="I21" s="421"/>
    </row>
    <row r="22" spans="1:9" ht="20.25">
      <c r="A22" s="422" t="s">
        <v>540</v>
      </c>
      <c r="B22" s="422"/>
      <c r="C22" s="422"/>
      <c r="D22" s="422"/>
      <c r="E22" s="422"/>
      <c r="F22" s="421"/>
      <c r="G22" s="421"/>
      <c r="H22" s="421"/>
      <c r="I22" s="421"/>
    </row>
    <row r="23" spans="1:9" ht="20.25">
      <c r="A23" s="422" t="s">
        <v>541</v>
      </c>
      <c r="B23" s="422"/>
      <c r="C23" s="422"/>
      <c r="D23" s="422"/>
      <c r="E23" s="422"/>
      <c r="F23" s="421"/>
      <c r="G23" s="421"/>
      <c r="H23" s="421"/>
      <c r="I23" s="421"/>
    </row>
    <row r="24" spans="1:9" ht="20.25">
      <c r="A24" s="422" t="s">
        <v>543</v>
      </c>
      <c r="B24" s="422"/>
      <c r="C24" s="422"/>
      <c r="D24" s="422"/>
      <c r="E24" s="422"/>
      <c r="F24" s="421"/>
      <c r="G24" s="421"/>
      <c r="H24" s="421"/>
      <c r="I24" s="421"/>
    </row>
    <row r="25" spans="1:9" ht="20.25">
      <c r="A25" s="422" t="s">
        <v>544</v>
      </c>
      <c r="B25" s="422"/>
      <c r="C25" s="422"/>
      <c r="D25" s="422"/>
      <c r="E25" s="422"/>
      <c r="F25" s="421"/>
      <c r="G25" s="421"/>
      <c r="H25" s="421"/>
      <c r="I25" s="421"/>
    </row>
    <row r="26" spans="1:9" ht="20.25">
      <c r="A26" s="422" t="s">
        <v>545</v>
      </c>
      <c r="B26" s="422"/>
      <c r="C26" s="422"/>
      <c r="D26" s="422"/>
      <c r="E26" s="422"/>
      <c r="F26" s="421"/>
      <c r="G26" s="421"/>
      <c r="H26" s="421"/>
      <c r="I26" s="421"/>
    </row>
    <row r="27" spans="1:9" ht="20.25">
      <c r="A27" s="422" t="s">
        <v>546</v>
      </c>
      <c r="B27" s="422"/>
      <c r="C27" s="422"/>
      <c r="D27" s="422"/>
      <c r="E27" s="422"/>
      <c r="F27" s="421"/>
      <c r="G27" s="421"/>
      <c r="H27" s="421"/>
      <c r="I27" s="421"/>
    </row>
    <row r="28" spans="1:9" ht="20.25">
      <c r="A28" s="422" t="s">
        <v>547</v>
      </c>
      <c r="B28" s="422"/>
      <c r="C28" s="422"/>
      <c r="D28" s="422"/>
      <c r="E28" s="422"/>
      <c r="F28" s="421"/>
      <c r="G28" s="421"/>
      <c r="H28" s="421"/>
      <c r="I28" s="421"/>
    </row>
    <row r="29" spans="1:9" ht="20.25">
      <c r="A29" s="433" t="s">
        <v>542</v>
      </c>
      <c r="B29" s="433"/>
      <c r="C29" s="433"/>
      <c r="D29" s="433"/>
      <c r="E29" s="433"/>
      <c r="F29" s="435"/>
      <c r="G29" s="435"/>
      <c r="H29" s="421"/>
      <c r="I29" s="421"/>
    </row>
    <row r="30" spans="1:9" ht="20.25">
      <c r="A30" s="422" t="s">
        <v>548</v>
      </c>
      <c r="B30" s="422"/>
      <c r="C30" s="422"/>
      <c r="D30" s="422"/>
      <c r="E30" s="422"/>
      <c r="F30" s="421"/>
      <c r="G30" s="421"/>
      <c r="H30" s="421"/>
      <c r="I30" s="421"/>
    </row>
    <row r="31" spans="1:9" ht="20.25">
      <c r="A31" s="763" t="s">
        <v>549</v>
      </c>
      <c r="B31" s="763"/>
      <c r="C31" s="763"/>
      <c r="D31" s="763"/>
      <c r="E31" s="763"/>
      <c r="F31" s="764"/>
      <c r="G31" s="764"/>
      <c r="H31" s="421"/>
      <c r="I31" s="421"/>
    </row>
    <row r="32" spans="1:9" ht="20.25">
      <c r="A32" s="422" t="s">
        <v>550</v>
      </c>
      <c r="B32" s="422"/>
      <c r="C32" s="422"/>
      <c r="D32" s="422"/>
      <c r="E32" s="422"/>
      <c r="F32" s="421"/>
      <c r="G32" s="421"/>
      <c r="H32" s="421"/>
      <c r="I32" s="421"/>
    </row>
    <row r="33" spans="1:9" ht="20.25">
      <c r="A33" s="765" t="s">
        <v>551</v>
      </c>
      <c r="B33" s="765"/>
      <c r="C33" s="765"/>
      <c r="D33" s="765"/>
      <c r="E33" s="765"/>
      <c r="F33" s="766"/>
      <c r="G33" s="766"/>
      <c r="H33" s="421"/>
      <c r="I33" s="421"/>
    </row>
    <row r="34" spans="1:9" ht="20.25">
      <c r="A34" s="422" t="s">
        <v>552</v>
      </c>
      <c r="B34" s="422"/>
      <c r="C34" s="422"/>
      <c r="D34" s="422"/>
      <c r="E34" s="422"/>
      <c r="F34" s="421"/>
      <c r="G34" s="421"/>
      <c r="H34" s="421"/>
      <c r="I34" s="421"/>
    </row>
    <row r="35" spans="1:9" ht="20.25">
      <c r="A35" s="422" t="s">
        <v>553</v>
      </c>
      <c r="B35" s="422"/>
      <c r="C35" s="422"/>
      <c r="D35" s="422"/>
      <c r="E35" s="422"/>
      <c r="F35" s="421"/>
      <c r="G35" s="421"/>
      <c r="H35" s="421"/>
      <c r="I35" s="421"/>
    </row>
    <row r="36" spans="1:9" ht="20.25">
      <c r="A36" s="422" t="s">
        <v>567</v>
      </c>
      <c r="B36" s="422"/>
      <c r="C36" s="422"/>
      <c r="D36" s="422"/>
      <c r="E36" s="422"/>
      <c r="F36" s="421"/>
      <c r="G36" s="421"/>
      <c r="H36" s="421"/>
      <c r="I36" s="421"/>
    </row>
    <row r="37" spans="1:9" ht="20.25">
      <c r="A37" s="426"/>
      <c r="B37" s="426"/>
      <c r="C37" s="426"/>
      <c r="D37" s="426"/>
      <c r="E37" s="674" t="s">
        <v>554</v>
      </c>
      <c r="F37" s="421"/>
      <c r="G37" s="421"/>
      <c r="H37" s="421"/>
      <c r="I37" s="421"/>
    </row>
    <row r="38" spans="1:9" ht="20.25" customHeight="1">
      <c r="A38" s="759" t="s">
        <v>0</v>
      </c>
      <c r="B38" s="759" t="s">
        <v>555</v>
      </c>
      <c r="C38" s="759" t="s">
        <v>555</v>
      </c>
      <c r="D38" s="767" t="s">
        <v>556</v>
      </c>
      <c r="E38" s="768"/>
      <c r="F38" s="421"/>
      <c r="G38" s="421"/>
      <c r="H38" s="421"/>
      <c r="I38" s="421"/>
    </row>
    <row r="39" spans="1:9" ht="17.25" customHeight="1">
      <c r="A39" s="760"/>
      <c r="B39" s="760"/>
      <c r="C39" s="760"/>
      <c r="D39" s="431" t="s">
        <v>557</v>
      </c>
      <c r="E39" s="665" t="s">
        <v>558</v>
      </c>
      <c r="F39" s="424"/>
      <c r="G39" s="424"/>
      <c r="H39" s="424"/>
      <c r="I39" s="421"/>
    </row>
    <row r="40" spans="1:9" ht="20.25">
      <c r="A40" s="666" t="s">
        <v>559</v>
      </c>
      <c r="B40" s="668">
        <v>482431298.0999998</v>
      </c>
      <c r="C40" s="668">
        <v>469845018.23999995</v>
      </c>
      <c r="D40" s="669">
        <f>B40-C40</f>
        <v>12586279.859999835</v>
      </c>
      <c r="E40" s="670">
        <f>D40*100/C40</f>
        <v>2.6788152202075026</v>
      </c>
      <c r="F40" s="421"/>
      <c r="G40" s="421"/>
      <c r="H40" s="421"/>
      <c r="I40" s="421"/>
    </row>
    <row r="41" spans="1:9" ht="20.25">
      <c r="A41" s="666" t="s">
        <v>560</v>
      </c>
      <c r="B41" s="668">
        <v>43878008.379999995</v>
      </c>
      <c r="C41" s="667">
        <v>38918296.34000002</v>
      </c>
      <c r="D41" s="669">
        <f aca="true" t="shared" si="0" ref="D41:D46">B41-C41</f>
        <v>4959712.039999977</v>
      </c>
      <c r="E41" s="670">
        <f aca="true" t="shared" si="1" ref="E41:E46">D41*100/C41</f>
        <v>12.743908409223994</v>
      </c>
      <c r="F41" s="421"/>
      <c r="G41" s="421"/>
      <c r="H41" s="421"/>
      <c r="I41" s="421"/>
    </row>
    <row r="42" spans="1:9" ht="20.25">
      <c r="A42" s="666" t="s">
        <v>561</v>
      </c>
      <c r="B42" s="668">
        <v>20466679.800000004</v>
      </c>
      <c r="C42" s="668">
        <v>12293489.910000002</v>
      </c>
      <c r="D42" s="669">
        <f t="shared" si="0"/>
        <v>8173189.890000002</v>
      </c>
      <c r="E42" s="678">
        <f t="shared" si="1"/>
        <v>66.48388659229803</v>
      </c>
      <c r="F42" s="421"/>
      <c r="G42" s="421"/>
      <c r="H42" s="421"/>
      <c r="I42" s="421"/>
    </row>
    <row r="43" spans="1:9" ht="20.25">
      <c r="A43" s="666" t="s">
        <v>562</v>
      </c>
      <c r="B43" s="668">
        <v>284353887.85</v>
      </c>
      <c r="C43" s="668">
        <v>834704534.72</v>
      </c>
      <c r="D43" s="669">
        <f t="shared" si="0"/>
        <v>-550350646.87</v>
      </c>
      <c r="E43" s="678">
        <f t="shared" si="1"/>
        <v>-65.93358775205577</v>
      </c>
      <c r="F43" s="421"/>
      <c r="G43" s="421"/>
      <c r="H43" s="421"/>
      <c r="I43" s="421"/>
    </row>
    <row r="44" spans="1:9" ht="20.25">
      <c r="A44" s="666" t="s">
        <v>563</v>
      </c>
      <c r="B44" s="668">
        <v>107299041.40999998</v>
      </c>
      <c r="C44" s="668">
        <v>95211863.14999999</v>
      </c>
      <c r="D44" s="669">
        <f t="shared" si="0"/>
        <v>12087178.25999999</v>
      </c>
      <c r="E44" s="670">
        <f t="shared" si="1"/>
        <v>12.695033854087532</v>
      </c>
      <c r="F44" s="421"/>
      <c r="G44" s="421"/>
      <c r="H44" s="421"/>
      <c r="I44" s="421"/>
    </row>
    <row r="45" spans="1:9" ht="20.25">
      <c r="A45" s="666" t="s">
        <v>564</v>
      </c>
      <c r="B45" s="668">
        <v>14926316500</v>
      </c>
      <c r="C45" s="668">
        <v>5710867500</v>
      </c>
      <c r="D45" s="669">
        <f t="shared" si="0"/>
        <v>9215449000</v>
      </c>
      <c r="E45" s="678">
        <f t="shared" si="1"/>
        <v>161.36688515361283</v>
      </c>
      <c r="F45" s="421"/>
      <c r="G45" s="421"/>
      <c r="H45" s="421"/>
      <c r="I45" s="421"/>
    </row>
    <row r="46" spans="1:9" ht="20.25">
      <c r="A46" s="666" t="s">
        <v>565</v>
      </c>
      <c r="B46" s="668">
        <v>1321014.0700000003</v>
      </c>
      <c r="C46" s="668">
        <v>561472.17</v>
      </c>
      <c r="D46" s="669">
        <f t="shared" si="0"/>
        <v>759541.9000000003</v>
      </c>
      <c r="E46" s="678">
        <f t="shared" si="1"/>
        <v>135.27685619752094</v>
      </c>
      <c r="F46" s="421"/>
      <c r="G46" s="421"/>
      <c r="H46" s="421"/>
      <c r="I46" s="421"/>
    </row>
    <row r="47" spans="1:9" ht="21" thickBot="1">
      <c r="A47" s="671" t="s">
        <v>566</v>
      </c>
      <c r="B47" s="672">
        <f>SUM(B40:B46)</f>
        <v>15866066429.609999</v>
      </c>
      <c r="C47" s="672">
        <f>SUM(C40:C46)</f>
        <v>7162402174.530001</v>
      </c>
      <c r="D47" s="672">
        <f>SUM(D40:D46)</f>
        <v>8703664255.08</v>
      </c>
      <c r="E47" s="673">
        <f>D47*100/C47</f>
        <v>121.5187871749346</v>
      </c>
      <c r="F47" s="421"/>
      <c r="G47" s="421"/>
      <c r="H47" s="421"/>
      <c r="I47" s="421"/>
    </row>
    <row r="48" spans="1:9" ht="21" thickTop="1">
      <c r="A48" s="675"/>
      <c r="B48" s="676"/>
      <c r="C48" s="676"/>
      <c r="D48" s="676"/>
      <c r="E48" s="675"/>
      <c r="F48" s="421"/>
      <c r="G48" s="421"/>
      <c r="H48" s="421"/>
      <c r="I48" s="421"/>
    </row>
    <row r="49" spans="1:9" ht="20.25">
      <c r="A49" s="422" t="s">
        <v>568</v>
      </c>
      <c r="B49" s="423"/>
      <c r="C49" s="423"/>
      <c r="D49" s="423"/>
      <c r="E49" s="422"/>
      <c r="F49" s="421"/>
      <c r="G49" s="421"/>
      <c r="H49" s="421"/>
      <c r="I49" s="421"/>
    </row>
    <row r="50" spans="1:9" ht="20.25">
      <c r="A50" s="422" t="s">
        <v>569</v>
      </c>
      <c r="B50" s="423"/>
      <c r="C50" s="423"/>
      <c r="D50" s="423"/>
      <c r="E50" s="422"/>
      <c r="F50" s="421"/>
      <c r="G50" s="421"/>
      <c r="H50" s="421"/>
      <c r="I50" s="421"/>
    </row>
    <row r="51" spans="1:9" ht="20.25">
      <c r="A51" s="422" t="s">
        <v>570</v>
      </c>
      <c r="B51" s="423"/>
      <c r="C51" s="423"/>
      <c r="D51" s="423"/>
      <c r="E51" s="422"/>
      <c r="F51" s="421"/>
      <c r="G51" s="421"/>
      <c r="H51" s="421"/>
      <c r="I51" s="421"/>
    </row>
    <row r="52" spans="1:9" ht="20.25">
      <c r="A52" s="422" t="s">
        <v>571</v>
      </c>
      <c r="B52" s="423"/>
      <c r="C52" s="423"/>
      <c r="D52" s="423"/>
      <c r="E52" s="422"/>
      <c r="F52" s="421"/>
      <c r="G52" s="421"/>
      <c r="H52" s="421"/>
      <c r="I52" s="421"/>
    </row>
    <row r="53" spans="1:9" ht="20.25">
      <c r="A53" s="422" t="s">
        <v>572</v>
      </c>
      <c r="B53" s="423"/>
      <c r="C53" s="423"/>
      <c r="D53" s="423"/>
      <c r="E53" s="422"/>
      <c r="F53" s="421"/>
      <c r="G53" s="421"/>
      <c r="H53" s="421"/>
      <c r="I53" s="421"/>
    </row>
    <row r="54" spans="1:9" ht="20.25">
      <c r="A54" s="761" t="s">
        <v>573</v>
      </c>
      <c r="B54" s="761"/>
      <c r="C54" s="761"/>
      <c r="D54" s="761"/>
      <c r="E54" s="761"/>
      <c r="F54" s="434"/>
      <c r="G54" s="434"/>
      <c r="H54" s="421"/>
      <c r="I54" s="421"/>
    </row>
    <row r="55" spans="1:9" ht="20.25">
      <c r="A55" s="422" t="s">
        <v>574</v>
      </c>
      <c r="B55" s="423"/>
      <c r="C55" s="423"/>
      <c r="D55" s="423"/>
      <c r="E55" s="422"/>
      <c r="F55" s="421"/>
      <c r="G55" s="421"/>
      <c r="H55" s="421"/>
      <c r="I55" s="421"/>
    </row>
    <row r="56" spans="1:9" ht="20.25">
      <c r="A56" s="422" t="s">
        <v>575</v>
      </c>
      <c r="B56" s="423"/>
      <c r="C56" s="423"/>
      <c r="D56" s="423"/>
      <c r="E56" s="422"/>
      <c r="F56" s="421"/>
      <c r="G56" s="421"/>
      <c r="H56" s="421"/>
      <c r="I56" s="421"/>
    </row>
    <row r="57" spans="1:9" ht="20.25">
      <c r="A57" s="422" t="s">
        <v>576</v>
      </c>
      <c r="B57" s="423"/>
      <c r="C57" s="423"/>
      <c r="D57" s="423"/>
      <c r="E57" s="422"/>
      <c r="F57" s="421"/>
      <c r="G57" s="421"/>
      <c r="H57" s="421"/>
      <c r="I57" s="421"/>
    </row>
    <row r="58" spans="1:9" ht="20.25">
      <c r="A58" s="422"/>
      <c r="B58" s="423"/>
      <c r="C58" s="423"/>
      <c r="D58" s="423"/>
      <c r="E58" s="422"/>
      <c r="F58" s="421"/>
      <c r="G58" s="421"/>
      <c r="H58" s="421"/>
      <c r="I58" s="421"/>
    </row>
    <row r="59" spans="1:9" ht="20.25">
      <c r="A59" s="679" t="s">
        <v>577</v>
      </c>
      <c r="B59" s="423"/>
      <c r="C59" s="423"/>
      <c r="D59" s="423"/>
      <c r="E59" s="422"/>
      <c r="F59" s="421"/>
      <c r="G59" s="421"/>
      <c r="H59" s="421"/>
      <c r="I59" s="421"/>
    </row>
    <row r="60" spans="1:9" ht="20.25">
      <c r="A60" s="422" t="s">
        <v>578</v>
      </c>
      <c r="B60" s="423"/>
      <c r="C60" s="423"/>
      <c r="D60" s="423"/>
      <c r="E60" s="422"/>
      <c r="F60" s="421"/>
      <c r="G60" s="421"/>
      <c r="H60" s="421"/>
      <c r="I60" s="421"/>
    </row>
    <row r="61" spans="1:9" ht="20.25">
      <c r="A61" s="422" t="s">
        <v>579</v>
      </c>
      <c r="B61" s="423"/>
      <c r="C61" s="423"/>
      <c r="D61" s="423"/>
      <c r="E61" s="422"/>
      <c r="F61" s="421"/>
      <c r="G61" s="421"/>
      <c r="H61" s="421"/>
      <c r="I61" s="421"/>
    </row>
    <row r="62" spans="1:9" ht="20.25">
      <c r="A62" s="422" t="s">
        <v>580</v>
      </c>
      <c r="B62" s="423"/>
      <c r="C62" s="423"/>
      <c r="D62" s="423"/>
      <c r="E62" s="422"/>
      <c r="F62" s="421"/>
      <c r="G62" s="421"/>
      <c r="H62" s="421"/>
      <c r="I62" s="421"/>
    </row>
    <row r="63" spans="1:9" ht="20.25">
      <c r="A63" s="422"/>
      <c r="B63" s="423"/>
      <c r="C63" s="423"/>
      <c r="D63" s="423"/>
      <c r="E63" s="422"/>
      <c r="F63" s="421"/>
      <c r="G63" s="421"/>
      <c r="H63" s="421"/>
      <c r="I63" s="421"/>
    </row>
    <row r="64" spans="1:7" ht="20.25">
      <c r="A64" s="679" t="s">
        <v>581</v>
      </c>
      <c r="B64" s="423"/>
      <c r="C64" s="423"/>
      <c r="D64" s="423"/>
      <c r="E64" s="422"/>
      <c r="F64" s="421"/>
      <c r="G64" s="421"/>
    </row>
    <row r="65" spans="1:7" ht="20.25">
      <c r="A65" s="422" t="s">
        <v>582</v>
      </c>
      <c r="B65" s="423"/>
      <c r="C65" s="423"/>
      <c r="D65" s="423"/>
      <c r="E65" s="422"/>
      <c r="F65" s="421"/>
      <c r="G65" s="421"/>
    </row>
    <row r="66" spans="1:7" ht="20.25">
      <c r="A66" s="422" t="s">
        <v>583</v>
      </c>
      <c r="B66" s="423"/>
      <c r="C66" s="423"/>
      <c r="D66" s="423"/>
      <c r="E66" s="422"/>
      <c r="F66" s="421"/>
      <c r="G66" s="421"/>
    </row>
    <row r="67" spans="1:7" ht="20.25">
      <c r="A67" s="422" t="s">
        <v>584</v>
      </c>
      <c r="B67" s="423"/>
      <c r="C67" s="423"/>
      <c r="D67" s="423"/>
      <c r="E67" s="422"/>
      <c r="F67" s="421"/>
      <c r="G67" s="421"/>
    </row>
    <row r="68" spans="1:7" ht="20.25">
      <c r="A68" s="422" t="s">
        <v>557</v>
      </c>
      <c r="B68" s="423"/>
      <c r="C68" s="423"/>
      <c r="D68" s="423"/>
      <c r="E68" s="422"/>
      <c r="F68" s="421"/>
      <c r="G68" s="421"/>
    </row>
    <row r="69" spans="1:7" ht="20.25">
      <c r="A69" s="422"/>
      <c r="B69" s="423"/>
      <c r="C69" s="423"/>
      <c r="D69" s="423"/>
      <c r="E69" s="422"/>
      <c r="F69" s="421"/>
      <c r="G69" s="421"/>
    </row>
    <row r="70" spans="1:7" ht="20.25">
      <c r="A70" s="679" t="s">
        <v>585</v>
      </c>
      <c r="B70" s="423"/>
      <c r="C70" s="423"/>
      <c r="D70" s="423"/>
      <c r="E70" s="422"/>
      <c r="F70" s="421"/>
      <c r="G70" s="421"/>
    </row>
    <row r="71" spans="1:7" ht="20.25">
      <c r="A71" s="422" t="s">
        <v>603</v>
      </c>
      <c r="B71" s="423"/>
      <c r="C71" s="423"/>
      <c r="D71" s="423"/>
      <c r="E71" s="422"/>
      <c r="F71" s="421"/>
      <c r="G71" s="421"/>
    </row>
    <row r="72" spans="1:7" ht="20.25">
      <c r="A72" s="422" t="s">
        <v>586</v>
      </c>
      <c r="B72" s="423"/>
      <c r="C72" s="423"/>
      <c r="D72" s="423"/>
      <c r="E72" s="422"/>
      <c r="F72" s="421"/>
      <c r="G72" s="421"/>
    </row>
    <row r="73" spans="1:7" ht="20.25">
      <c r="A73" s="422" t="s">
        <v>587</v>
      </c>
      <c r="B73" s="423"/>
      <c r="C73" s="423"/>
      <c r="D73" s="423"/>
      <c r="E73" s="422"/>
      <c r="F73" s="421"/>
      <c r="G73" s="421"/>
    </row>
    <row r="74" spans="1:7" ht="20.25">
      <c r="A74" s="422" t="s">
        <v>588</v>
      </c>
      <c r="B74" s="677"/>
      <c r="C74" s="677"/>
      <c r="D74" s="677"/>
      <c r="E74" s="422"/>
      <c r="F74" s="421"/>
      <c r="G74" s="421"/>
    </row>
    <row r="75" spans="1:7" ht="20.25">
      <c r="A75" s="422" t="s">
        <v>589</v>
      </c>
      <c r="B75" s="422"/>
      <c r="C75" s="422"/>
      <c r="D75" s="422"/>
      <c r="E75" s="422"/>
      <c r="F75" s="421"/>
      <c r="G75" s="421"/>
    </row>
    <row r="76" spans="1:7" ht="20.25">
      <c r="A76" s="422" t="s">
        <v>590</v>
      </c>
      <c r="B76" s="427"/>
      <c r="C76" s="429"/>
      <c r="D76" s="422"/>
      <c r="E76" s="422"/>
      <c r="F76" s="421"/>
      <c r="G76" s="421"/>
    </row>
    <row r="77" spans="1:7" ht="20.25">
      <c r="A77" s="422" t="s">
        <v>591</v>
      </c>
      <c r="B77" s="422"/>
      <c r="C77" s="425"/>
      <c r="D77" s="422"/>
      <c r="E77" s="422"/>
      <c r="F77" s="421"/>
      <c r="G77" s="421"/>
    </row>
    <row r="78" spans="1:7" ht="20.25">
      <c r="A78" s="422" t="s">
        <v>592</v>
      </c>
      <c r="B78" s="428"/>
      <c r="C78" s="430"/>
      <c r="D78" s="422"/>
      <c r="E78" s="422"/>
      <c r="F78" s="421"/>
      <c r="G78" s="421"/>
    </row>
    <row r="79" spans="1:7" ht="20.25">
      <c r="A79" s="422" t="s">
        <v>593</v>
      </c>
      <c r="B79" s="422"/>
      <c r="C79" s="425"/>
      <c r="D79" s="422"/>
      <c r="E79" s="422"/>
      <c r="F79" s="421"/>
      <c r="G79" s="421"/>
    </row>
    <row r="80" spans="1:7" ht="20.25">
      <c r="A80" s="422" t="s">
        <v>594</v>
      </c>
      <c r="B80" s="422"/>
      <c r="C80" s="422"/>
      <c r="D80" s="422"/>
      <c r="E80" s="422"/>
      <c r="F80" s="421"/>
      <c r="G80" s="421"/>
    </row>
    <row r="81" spans="1:7" ht="20.25">
      <c r="A81" s="422" t="s">
        <v>595</v>
      </c>
      <c r="B81" s="422"/>
      <c r="C81" s="422"/>
      <c r="D81" s="422"/>
      <c r="E81" s="422"/>
      <c r="F81" s="421"/>
      <c r="G81" s="421"/>
    </row>
    <row r="82" spans="1:7" ht="20.25">
      <c r="A82" s="422" t="s">
        <v>596</v>
      </c>
      <c r="B82" s="422"/>
      <c r="C82" s="422"/>
      <c r="D82" s="422"/>
      <c r="E82" s="422"/>
      <c r="F82" s="421"/>
      <c r="G82" s="421"/>
    </row>
    <row r="83" spans="1:7" ht="20.25">
      <c r="A83" s="422" t="s">
        <v>597</v>
      </c>
      <c r="B83" s="422"/>
      <c r="C83" s="422"/>
      <c r="D83" s="422"/>
      <c r="E83" s="422"/>
      <c r="F83" s="421"/>
      <c r="G83" s="421"/>
    </row>
    <row r="84" spans="1:7" ht="20.25">
      <c r="A84" s="422" t="s">
        <v>598</v>
      </c>
      <c r="B84" s="422"/>
      <c r="C84" s="422"/>
      <c r="D84" s="422"/>
      <c r="E84" s="422"/>
      <c r="F84" s="421"/>
      <c r="G84" s="421"/>
    </row>
    <row r="85" spans="1:7" ht="20.25">
      <c r="A85" s="422" t="s">
        <v>599</v>
      </c>
      <c r="B85" s="422"/>
      <c r="C85" s="422"/>
      <c r="D85" s="422"/>
      <c r="E85" s="422"/>
      <c r="F85" s="421"/>
      <c r="G85" s="421"/>
    </row>
    <row r="86" spans="1:7" ht="20.25">
      <c r="A86" s="422" t="s">
        <v>600</v>
      </c>
      <c r="B86" s="422"/>
      <c r="C86" s="422"/>
      <c r="D86" s="422"/>
      <c r="E86" s="422"/>
      <c r="F86" s="421"/>
      <c r="G86" s="421"/>
    </row>
    <row r="87" spans="1:7" ht="20.25">
      <c r="A87" s="422" t="s">
        <v>601</v>
      </c>
      <c r="B87" s="422"/>
      <c r="C87" s="422"/>
      <c r="D87" s="422"/>
      <c r="E87" s="422"/>
      <c r="F87" s="421"/>
      <c r="G87" s="421"/>
    </row>
    <row r="88" spans="1:7" ht="20.25">
      <c r="A88" s="422" t="s">
        <v>602</v>
      </c>
      <c r="B88" s="422"/>
      <c r="C88" s="422"/>
      <c r="D88" s="422"/>
      <c r="E88" s="422"/>
      <c r="F88" s="421"/>
      <c r="G88" s="421"/>
    </row>
    <row r="89" spans="1:7" ht="20.25">
      <c r="A89" s="680"/>
      <c r="B89" s="680"/>
      <c r="C89" s="680"/>
      <c r="D89" s="680"/>
      <c r="E89" s="680"/>
      <c r="F89" s="421"/>
      <c r="G89" s="421"/>
    </row>
    <row r="90" spans="1:7" ht="20.25">
      <c r="A90" s="436" t="s">
        <v>605</v>
      </c>
      <c r="B90" s="437"/>
      <c r="C90" s="437"/>
      <c r="D90" s="437"/>
      <c r="E90" s="437"/>
      <c r="F90" s="421"/>
      <c r="G90" s="421"/>
    </row>
    <row r="91" spans="1:7" ht="20.25">
      <c r="A91" s="436" t="s">
        <v>606</v>
      </c>
      <c r="B91" s="436"/>
      <c r="C91" s="436"/>
      <c r="D91" s="436"/>
      <c r="E91" s="436"/>
      <c r="F91" s="421"/>
      <c r="G91" s="421"/>
    </row>
    <row r="92" spans="1:7" ht="20.25">
      <c r="A92" s="436" t="s">
        <v>607</v>
      </c>
      <c r="B92" s="436"/>
      <c r="C92" s="436"/>
      <c r="D92" s="436"/>
      <c r="E92" s="436"/>
      <c r="F92" s="421"/>
      <c r="G92" s="421"/>
    </row>
    <row r="93" spans="1:7" ht="20.25">
      <c r="A93" s="436" t="s">
        <v>608</v>
      </c>
      <c r="B93" s="436"/>
      <c r="C93" s="436"/>
      <c r="D93" s="436"/>
      <c r="E93" s="436"/>
      <c r="F93" s="421"/>
      <c r="G93" s="421"/>
    </row>
    <row r="94" spans="1:7" ht="20.25">
      <c r="A94" s="436"/>
      <c r="B94" s="436"/>
      <c r="C94" s="436"/>
      <c r="D94" s="436"/>
      <c r="E94" s="436"/>
      <c r="F94" s="421"/>
      <c r="G94" s="421"/>
    </row>
    <row r="95" spans="1:7" ht="20.25">
      <c r="A95" s="681" t="s">
        <v>609</v>
      </c>
      <c r="B95" s="436"/>
      <c r="C95" s="436"/>
      <c r="D95" s="436"/>
      <c r="E95" s="436"/>
      <c r="F95" s="421"/>
      <c r="G95" s="421"/>
    </row>
    <row r="96" spans="1:7" ht="20.25">
      <c r="A96" s="436" t="s">
        <v>610</v>
      </c>
      <c r="B96" s="436"/>
      <c r="C96" s="436"/>
      <c r="D96" s="436"/>
      <c r="E96" s="436"/>
      <c r="F96" s="421"/>
      <c r="G96" s="421"/>
    </row>
    <row r="97" spans="1:7" ht="20.25">
      <c r="A97" s="436" t="s">
        <v>611</v>
      </c>
      <c r="B97" s="436"/>
      <c r="C97" s="436"/>
      <c r="D97" s="436"/>
      <c r="E97" s="436"/>
      <c r="F97" s="421"/>
      <c r="G97" s="421"/>
    </row>
    <row r="98" spans="1:7" ht="20.25">
      <c r="A98" s="436" t="s">
        <v>612</v>
      </c>
      <c r="B98" s="436"/>
      <c r="C98" s="436"/>
      <c r="D98" s="436"/>
      <c r="E98" s="436"/>
      <c r="F98" s="421"/>
      <c r="G98" s="421"/>
    </row>
    <row r="99" spans="1:7" ht="20.25">
      <c r="A99" s="436"/>
      <c r="B99" s="436"/>
      <c r="C99" s="436"/>
      <c r="D99" s="436"/>
      <c r="E99" s="436"/>
      <c r="F99" s="421"/>
      <c r="G99" s="421"/>
    </row>
    <row r="100" spans="1:7" ht="20.25">
      <c r="A100" s="681" t="s">
        <v>613</v>
      </c>
      <c r="B100" s="436"/>
      <c r="C100" s="436"/>
      <c r="D100" s="436"/>
      <c r="E100" s="436"/>
      <c r="F100" s="421"/>
      <c r="G100" s="421"/>
    </row>
    <row r="101" spans="1:7" ht="20.25">
      <c r="A101" s="436" t="s">
        <v>614</v>
      </c>
      <c r="B101" s="436"/>
      <c r="C101" s="436"/>
      <c r="D101" s="436"/>
      <c r="E101" s="436"/>
      <c r="F101" s="421"/>
      <c r="G101" s="421"/>
    </row>
    <row r="102" spans="1:7" ht="20.25">
      <c r="A102" s="436" t="s">
        <v>615</v>
      </c>
      <c r="B102" s="436"/>
      <c r="C102" s="436"/>
      <c r="D102" s="436"/>
      <c r="E102" s="436"/>
      <c r="F102" s="421"/>
      <c r="G102" s="421"/>
    </row>
    <row r="103" spans="1:7" ht="20.25">
      <c r="A103" s="436" t="s">
        <v>616</v>
      </c>
      <c r="B103" s="436"/>
      <c r="C103" s="436"/>
      <c r="D103" s="436"/>
      <c r="E103" s="436"/>
      <c r="F103" s="421"/>
      <c r="G103" s="421"/>
    </row>
    <row r="104" spans="1:7" ht="20.25">
      <c r="A104" s="436" t="s">
        <v>617</v>
      </c>
      <c r="B104" s="436"/>
      <c r="C104" s="436"/>
      <c r="D104" s="436"/>
      <c r="E104" s="436"/>
      <c r="F104" s="421"/>
      <c r="G104" s="421"/>
    </row>
    <row r="105" spans="1:7" ht="20.25">
      <c r="A105" s="436" t="s">
        <v>618</v>
      </c>
      <c r="B105" s="436"/>
      <c r="C105" s="436"/>
      <c r="D105" s="436"/>
      <c r="E105" s="436"/>
      <c r="F105" s="421"/>
      <c r="G105" s="421"/>
    </row>
    <row r="106" spans="1:7" ht="20.25">
      <c r="A106" s="436" t="s">
        <v>619</v>
      </c>
      <c r="B106" s="436"/>
      <c r="C106" s="436"/>
      <c r="D106" s="436"/>
      <c r="E106" s="436"/>
      <c r="F106" s="421"/>
      <c r="G106" s="421"/>
    </row>
    <row r="107" spans="1:7" ht="20.25">
      <c r="A107" s="436" t="s">
        <v>620</v>
      </c>
      <c r="B107" s="436"/>
      <c r="C107" s="436"/>
      <c r="D107" s="436"/>
      <c r="E107" s="436"/>
      <c r="F107" s="421"/>
      <c r="G107" s="421"/>
    </row>
    <row r="108" spans="1:7" ht="20.25">
      <c r="A108" s="436" t="s">
        <v>621</v>
      </c>
      <c r="B108" s="436"/>
      <c r="C108" s="436"/>
      <c r="D108" s="436"/>
      <c r="E108" s="436"/>
      <c r="F108" s="421"/>
      <c r="G108" s="421"/>
    </row>
    <row r="109" spans="1:7" ht="20.25">
      <c r="A109" s="436" t="s">
        <v>622</v>
      </c>
      <c r="B109" s="436"/>
      <c r="C109" s="436"/>
      <c r="D109" s="436"/>
      <c r="E109" s="436"/>
      <c r="F109" s="421"/>
      <c r="G109" s="421"/>
    </row>
    <row r="110" spans="1:7" ht="20.25">
      <c r="A110" s="436" t="s">
        <v>623</v>
      </c>
      <c r="B110" s="436"/>
      <c r="C110" s="436"/>
      <c r="D110" s="436"/>
      <c r="E110" s="436"/>
      <c r="F110" s="421"/>
      <c r="G110" s="421"/>
    </row>
    <row r="111" spans="1:7" ht="20.25">
      <c r="A111" s="436" t="s">
        <v>624</v>
      </c>
      <c r="B111" s="436"/>
      <c r="C111" s="436"/>
      <c r="D111" s="436"/>
      <c r="E111" s="436"/>
      <c r="F111" s="421"/>
      <c r="G111" s="421"/>
    </row>
    <row r="112" spans="1:7" ht="20.25">
      <c r="A112" s="436" t="s">
        <v>625</v>
      </c>
      <c r="B112" s="436"/>
      <c r="C112" s="436"/>
      <c r="D112" s="436"/>
      <c r="E112" s="436"/>
      <c r="F112" s="421"/>
      <c r="G112" s="421"/>
    </row>
    <row r="113" spans="1:7" ht="20.25">
      <c r="A113" s="436" t="s">
        <v>626</v>
      </c>
      <c r="B113" s="436"/>
      <c r="C113" s="436"/>
      <c r="D113" s="436"/>
      <c r="E113" s="436"/>
      <c r="F113" s="421"/>
      <c r="G113" s="421"/>
    </row>
    <row r="114" spans="1:7" ht="20.25">
      <c r="A114" s="436" t="s">
        <v>627</v>
      </c>
      <c r="B114" s="436"/>
      <c r="C114" s="436"/>
      <c r="D114" s="436"/>
      <c r="E114" s="436"/>
      <c r="F114" s="421"/>
      <c r="G114" s="421"/>
    </row>
    <row r="115" spans="1:7" ht="20.25">
      <c r="A115" s="436"/>
      <c r="B115" s="436"/>
      <c r="C115" s="436"/>
      <c r="D115" s="436"/>
      <c r="E115" s="436"/>
      <c r="F115" s="421"/>
      <c r="G115" s="421"/>
    </row>
    <row r="116" spans="1:7" ht="20.25">
      <c r="A116" s="681" t="s">
        <v>628</v>
      </c>
      <c r="B116" s="681"/>
      <c r="C116" s="681"/>
      <c r="D116" s="436"/>
      <c r="E116" s="436"/>
      <c r="F116" s="421"/>
      <c r="G116" s="421"/>
    </row>
    <row r="117" spans="1:7" ht="20.25">
      <c r="A117" s="436" t="s">
        <v>629</v>
      </c>
      <c r="B117" s="436"/>
      <c r="C117" s="436"/>
      <c r="D117" s="436"/>
      <c r="E117" s="436"/>
      <c r="F117" s="421"/>
      <c r="G117" s="421"/>
    </row>
    <row r="118" spans="1:7" ht="20.25">
      <c r="A118" s="436" t="s">
        <v>630</v>
      </c>
      <c r="B118" s="436"/>
      <c r="C118" s="436"/>
      <c r="D118" s="436"/>
      <c r="E118" s="436"/>
      <c r="F118" s="421"/>
      <c r="G118" s="421"/>
    </row>
    <row r="119" spans="1:7" ht="20.25">
      <c r="A119" s="436" t="s">
        <v>631</v>
      </c>
      <c r="B119" s="436"/>
      <c r="C119" s="436"/>
      <c r="D119" s="436"/>
      <c r="E119" s="436"/>
      <c r="F119" s="421"/>
      <c r="G119" s="421"/>
    </row>
    <row r="120" spans="1:7" ht="20.25">
      <c r="A120" s="436" t="s">
        <v>632</v>
      </c>
      <c r="B120" s="436"/>
      <c r="C120" s="436"/>
      <c r="D120" s="436"/>
      <c r="E120" s="436"/>
      <c r="F120" s="421"/>
      <c r="G120" s="421"/>
    </row>
    <row r="121" spans="1:7" ht="20.25">
      <c r="A121" s="436" t="s">
        <v>633</v>
      </c>
      <c r="B121" s="436"/>
      <c r="C121" s="436"/>
      <c r="D121" s="436"/>
      <c r="E121" s="436"/>
      <c r="F121" s="421"/>
      <c r="G121" s="421"/>
    </row>
    <row r="122" spans="1:7" ht="20.25">
      <c r="A122" s="436" t="s">
        <v>634</v>
      </c>
      <c r="B122" s="436"/>
      <c r="C122" s="436"/>
      <c r="D122" s="436"/>
      <c r="E122" s="436"/>
      <c r="F122" s="421"/>
      <c r="G122" s="421"/>
    </row>
    <row r="123" spans="1:7" ht="20.25">
      <c r="A123" s="436" t="s">
        <v>635</v>
      </c>
      <c r="B123" s="436"/>
      <c r="C123" s="436"/>
      <c r="D123" s="436"/>
      <c r="E123" s="436"/>
      <c r="F123" s="421"/>
      <c r="G123" s="421"/>
    </row>
    <row r="124" spans="1:7" ht="20.25">
      <c r="A124" s="436"/>
      <c r="B124" s="436"/>
      <c r="C124" s="436"/>
      <c r="D124" s="436"/>
      <c r="E124" s="436"/>
      <c r="F124" s="421"/>
      <c r="G124" s="421"/>
    </row>
    <row r="125" spans="1:7" ht="20.25">
      <c r="A125" s="681" t="s">
        <v>636</v>
      </c>
      <c r="B125" s="681"/>
      <c r="C125" s="681"/>
      <c r="D125" s="436"/>
      <c r="E125" s="436"/>
      <c r="F125" s="421"/>
      <c r="G125" s="421"/>
    </row>
    <row r="126" spans="1:7" ht="20.25">
      <c r="A126" s="436" t="s">
        <v>637</v>
      </c>
      <c r="B126" s="436"/>
      <c r="C126" s="436"/>
      <c r="D126" s="436"/>
      <c r="E126" s="436"/>
      <c r="F126" s="421"/>
      <c r="G126" s="421"/>
    </row>
    <row r="127" spans="1:7" ht="20.25">
      <c r="A127" s="436" t="s">
        <v>638</v>
      </c>
      <c r="B127" s="436"/>
      <c r="C127" s="436"/>
      <c r="D127" s="436"/>
      <c r="E127" s="436"/>
      <c r="F127" s="421"/>
      <c r="G127" s="421"/>
    </row>
    <row r="128" spans="1:7" ht="20.25">
      <c r="A128" s="436" t="s">
        <v>639</v>
      </c>
      <c r="B128" s="436"/>
      <c r="C128" s="436"/>
      <c r="D128" s="436"/>
      <c r="E128" s="436"/>
      <c r="F128" s="421"/>
      <c r="G128" s="421"/>
    </row>
    <row r="129" spans="1:7" ht="20.25">
      <c r="A129" s="436"/>
      <c r="B129" s="436"/>
      <c r="C129" s="436"/>
      <c r="D129" s="436"/>
      <c r="E129" s="436"/>
      <c r="F129" s="421"/>
      <c r="G129" s="421"/>
    </row>
    <row r="130" spans="1:7" ht="20.25">
      <c r="A130" s="436"/>
      <c r="B130" s="436"/>
      <c r="C130" s="436"/>
      <c r="D130" s="436"/>
      <c r="E130" s="436"/>
      <c r="F130" s="421"/>
      <c r="G130" s="421"/>
    </row>
    <row r="131" spans="1:7" ht="20.25">
      <c r="A131" s="436"/>
      <c r="B131" s="436"/>
      <c r="C131" s="436"/>
      <c r="D131" s="436"/>
      <c r="E131" s="436"/>
      <c r="F131" s="421"/>
      <c r="G131" s="421"/>
    </row>
    <row r="132" spans="1:7" ht="20.25">
      <c r="A132" s="436"/>
      <c r="B132" s="436"/>
      <c r="C132" s="436"/>
      <c r="D132" s="436"/>
      <c r="E132" s="436"/>
      <c r="F132" s="421"/>
      <c r="G132" s="421"/>
    </row>
    <row r="133" spans="1:7" ht="20.25">
      <c r="A133" s="436"/>
      <c r="B133" s="436"/>
      <c r="C133" s="436"/>
      <c r="D133" s="436"/>
      <c r="E133" s="436"/>
      <c r="F133" s="421"/>
      <c r="G133" s="421"/>
    </row>
    <row r="134" spans="1:7" ht="20.25">
      <c r="A134" s="436"/>
      <c r="B134" s="436"/>
      <c r="C134" s="436"/>
      <c r="D134" s="436"/>
      <c r="E134" s="436"/>
      <c r="F134" s="421"/>
      <c r="G134" s="421"/>
    </row>
    <row r="135" spans="1:7" ht="20.25">
      <c r="A135" s="436"/>
      <c r="B135" s="436"/>
      <c r="C135" s="436"/>
      <c r="D135" s="436"/>
      <c r="E135" s="436"/>
      <c r="F135" s="421"/>
      <c r="G135" s="421"/>
    </row>
    <row r="136" spans="1:7" ht="20.25">
      <c r="A136" s="436"/>
      <c r="B136" s="436"/>
      <c r="C136" s="436"/>
      <c r="D136" s="436"/>
      <c r="E136" s="436"/>
      <c r="F136" s="421"/>
      <c r="G136" s="421"/>
    </row>
    <row r="137" spans="1:7" ht="20.25">
      <c r="A137" s="436"/>
      <c r="B137" s="436"/>
      <c r="C137" s="436"/>
      <c r="D137" s="436"/>
      <c r="E137" s="436"/>
      <c r="F137" s="421"/>
      <c r="G137" s="421"/>
    </row>
    <row r="138" spans="1:7" ht="20.25">
      <c r="A138" s="436"/>
      <c r="B138" s="436"/>
      <c r="C138" s="436"/>
      <c r="D138" s="436"/>
      <c r="E138" s="436"/>
      <c r="F138" s="421"/>
      <c r="G138" s="421"/>
    </row>
    <row r="139" spans="1:7" ht="20.25">
      <c r="A139" s="436"/>
      <c r="B139" s="436"/>
      <c r="C139" s="436"/>
      <c r="D139" s="436"/>
      <c r="E139" s="436"/>
      <c r="F139" s="421"/>
      <c r="G139" s="421"/>
    </row>
    <row r="140" spans="1:7" ht="20.25">
      <c r="A140" s="436"/>
      <c r="B140" s="436"/>
      <c r="C140" s="436"/>
      <c r="D140" s="436"/>
      <c r="E140" s="436"/>
      <c r="F140" s="421"/>
      <c r="G140" s="421"/>
    </row>
    <row r="141" spans="1:7" ht="20.25">
      <c r="A141" s="436"/>
      <c r="B141" s="436"/>
      <c r="C141" s="436"/>
      <c r="D141" s="436"/>
      <c r="E141" s="436"/>
      <c r="F141" s="421"/>
      <c r="G141" s="421"/>
    </row>
    <row r="142" spans="1:7" ht="20.25">
      <c r="A142" s="436"/>
      <c r="B142" s="436"/>
      <c r="C142" s="436"/>
      <c r="D142" s="436"/>
      <c r="E142" s="436"/>
      <c r="F142" s="421"/>
      <c r="G142" s="421"/>
    </row>
    <row r="143" spans="1:7" ht="20.25">
      <c r="A143" s="436"/>
      <c r="B143" s="436"/>
      <c r="C143" s="436"/>
      <c r="D143" s="436"/>
      <c r="E143" s="436"/>
      <c r="F143" s="421"/>
      <c r="G143" s="421"/>
    </row>
    <row r="144" spans="1:7" ht="20.25">
      <c r="A144" s="436"/>
      <c r="B144" s="436"/>
      <c r="C144" s="436"/>
      <c r="D144" s="436"/>
      <c r="E144" s="436"/>
      <c r="F144" s="421"/>
      <c r="G144" s="421"/>
    </row>
    <row r="145" spans="1:7" ht="20.25">
      <c r="A145" s="436"/>
      <c r="B145" s="436"/>
      <c r="C145" s="436"/>
      <c r="D145" s="436"/>
      <c r="E145" s="436"/>
      <c r="F145" s="421"/>
      <c r="G145" s="421"/>
    </row>
    <row r="146" spans="1:7" ht="20.25">
      <c r="A146" s="436"/>
      <c r="B146" s="436"/>
      <c r="C146" s="436"/>
      <c r="D146" s="436"/>
      <c r="E146" s="436"/>
      <c r="F146" s="421"/>
      <c r="G146" s="421"/>
    </row>
    <row r="147" spans="1:7" ht="20.25">
      <c r="A147" s="436"/>
      <c r="B147" s="436"/>
      <c r="C147" s="436"/>
      <c r="D147" s="436"/>
      <c r="E147" s="436"/>
      <c r="F147" s="421"/>
      <c r="G147" s="421"/>
    </row>
    <row r="148" spans="1:7" ht="20.25">
      <c r="A148" s="436"/>
      <c r="B148" s="436"/>
      <c r="C148" s="436"/>
      <c r="D148" s="436"/>
      <c r="E148" s="436"/>
      <c r="F148" s="421"/>
      <c r="G148" s="421"/>
    </row>
    <row r="149" spans="1:7" ht="20.25">
      <c r="A149" s="436"/>
      <c r="B149" s="436"/>
      <c r="C149" s="436"/>
      <c r="D149" s="436"/>
      <c r="E149" s="436"/>
      <c r="F149" s="421"/>
      <c r="G149" s="421"/>
    </row>
    <row r="150" spans="1:7" ht="20.25">
      <c r="A150" s="436"/>
      <c r="B150" s="436"/>
      <c r="C150" s="436"/>
      <c r="D150" s="436"/>
      <c r="E150" s="436"/>
      <c r="F150" s="421"/>
      <c r="G150" s="421"/>
    </row>
    <row r="151" spans="1:7" ht="20.25">
      <c r="A151" s="436"/>
      <c r="B151" s="436"/>
      <c r="C151" s="436"/>
      <c r="D151" s="436"/>
      <c r="E151" s="436"/>
      <c r="F151" s="421"/>
      <c r="G151" s="421"/>
    </row>
    <row r="152" spans="1:7" ht="20.25">
      <c r="A152" s="436"/>
      <c r="B152" s="436"/>
      <c r="C152" s="436"/>
      <c r="D152" s="436"/>
      <c r="E152" s="436"/>
      <c r="F152" s="421"/>
      <c r="G152" s="421"/>
    </row>
    <row r="153" spans="1:7" ht="20.25">
      <c r="A153" s="436"/>
      <c r="B153" s="436"/>
      <c r="C153" s="436"/>
      <c r="D153" s="436"/>
      <c r="E153" s="436"/>
      <c r="F153" s="421"/>
      <c r="G153" s="421"/>
    </row>
    <row r="154" spans="1:7" ht="20.25">
      <c r="A154" s="436"/>
      <c r="B154" s="436"/>
      <c r="C154" s="436"/>
      <c r="D154" s="436"/>
      <c r="E154" s="436"/>
      <c r="F154" s="421"/>
      <c r="G154" s="421"/>
    </row>
    <row r="155" spans="1:5" ht="20.25">
      <c r="A155" s="436"/>
      <c r="B155" s="436"/>
      <c r="C155" s="436"/>
      <c r="D155" s="436"/>
      <c r="E155" s="436"/>
    </row>
    <row r="156" spans="1:5" ht="20.25">
      <c r="A156" s="436"/>
      <c r="B156" s="436"/>
      <c r="C156" s="436"/>
      <c r="D156" s="436"/>
      <c r="E156" s="436"/>
    </row>
    <row r="157" spans="1:5" ht="20.25">
      <c r="A157" s="436"/>
      <c r="B157" s="436"/>
      <c r="C157" s="436"/>
      <c r="D157" s="436"/>
      <c r="E157" s="436"/>
    </row>
    <row r="158" spans="1:5" ht="20.25">
      <c r="A158" s="436"/>
      <c r="B158" s="436"/>
      <c r="C158" s="436"/>
      <c r="D158" s="436"/>
      <c r="E158" s="436"/>
    </row>
    <row r="159" spans="1:5" ht="20.25">
      <c r="A159" s="436"/>
      <c r="B159" s="436"/>
      <c r="C159" s="436"/>
      <c r="D159" s="436"/>
      <c r="E159" s="436"/>
    </row>
    <row r="160" spans="1:5" ht="20.25">
      <c r="A160" s="436"/>
      <c r="B160" s="436"/>
      <c r="C160" s="436"/>
      <c r="D160" s="436"/>
      <c r="E160" s="436"/>
    </row>
    <row r="161" spans="1:5" ht="20.25">
      <c r="A161" s="436"/>
      <c r="B161" s="436"/>
      <c r="C161" s="436"/>
      <c r="D161" s="436"/>
      <c r="E161" s="436"/>
    </row>
  </sheetData>
  <sheetProtection/>
  <mergeCells count="10">
    <mergeCell ref="B38:B39"/>
    <mergeCell ref="C38:C39"/>
    <mergeCell ref="A54:E54"/>
    <mergeCell ref="A1:E1"/>
    <mergeCell ref="A2:E2"/>
    <mergeCell ref="A3:E3"/>
    <mergeCell ref="A31:G31"/>
    <mergeCell ref="A33:G33"/>
    <mergeCell ref="D38:E38"/>
    <mergeCell ref="A38:A39"/>
  </mergeCells>
  <printOptions/>
  <pageMargins left="0.45" right="0.2" top="0.75" bottom="0.75"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FF0000"/>
  </sheetPr>
  <dimension ref="A1:W44"/>
  <sheetViews>
    <sheetView zoomScale="75" zoomScaleNormal="75" zoomScalePageLayoutView="0" workbookViewId="0" topLeftCell="A31">
      <selection activeCell="T6" sqref="T6"/>
    </sheetView>
  </sheetViews>
  <sheetFormatPr defaultColWidth="9.140625" defaultRowHeight="15"/>
  <cols>
    <col min="1" max="1" width="72.7109375" style="6" bestFit="1" customWidth="1"/>
    <col min="2" max="2" width="11.140625" style="6" bestFit="1" customWidth="1"/>
    <col min="3" max="3" width="19.00390625" style="6" bestFit="1" customWidth="1"/>
    <col min="4" max="4" width="18.140625" style="6" bestFit="1" customWidth="1"/>
    <col min="5" max="5" width="20.140625" style="6" bestFit="1" customWidth="1"/>
    <col min="6" max="6" width="18.57421875" style="6" bestFit="1" customWidth="1"/>
    <col min="7" max="7" width="13.7109375" style="6" bestFit="1" customWidth="1"/>
    <col min="8" max="8" width="19.7109375" style="6" bestFit="1" customWidth="1"/>
    <col min="9" max="9" width="16.7109375" style="6" bestFit="1" customWidth="1"/>
    <col min="10" max="10" width="15.00390625" style="6" bestFit="1" customWidth="1"/>
    <col min="11" max="11" width="17.421875" style="6" bestFit="1" customWidth="1"/>
    <col min="12" max="12" width="20.421875" style="6" bestFit="1" customWidth="1"/>
    <col min="13" max="13" width="19.28125" style="6" bestFit="1" customWidth="1"/>
    <col min="14" max="14" width="15.57421875" style="6" bestFit="1" customWidth="1"/>
    <col min="15" max="15" width="19.00390625" style="6" bestFit="1" customWidth="1"/>
    <col min="16" max="16" width="13.7109375" style="6" bestFit="1" customWidth="1"/>
    <col min="17" max="17" width="16.7109375" style="6" bestFit="1" customWidth="1"/>
    <col min="18" max="18" width="12.00390625" style="6" bestFit="1" customWidth="1"/>
    <col min="19" max="19" width="15.28125" style="6" bestFit="1" customWidth="1"/>
    <col min="20" max="20" width="17.421875" style="6" bestFit="1" customWidth="1"/>
    <col min="21" max="21" width="16.421875" style="6" bestFit="1" customWidth="1"/>
    <col min="22" max="22" width="9.140625" style="6" customWidth="1"/>
    <col min="23" max="23" width="14.57421875" style="6" bestFit="1" customWidth="1"/>
    <col min="24" max="16384" width="9.140625" style="6" customWidth="1"/>
  </cols>
  <sheetData>
    <row r="1" spans="1:20" ht="21">
      <c r="A1" s="84" t="s">
        <v>347</v>
      </c>
      <c r="C1" s="51"/>
      <c r="D1" s="51"/>
      <c r="E1" s="51"/>
      <c r="F1" s="51"/>
      <c r="G1" s="51"/>
      <c r="H1" s="51"/>
      <c r="I1" s="51"/>
      <c r="J1" s="51"/>
      <c r="K1" s="51"/>
      <c r="L1" s="51"/>
      <c r="M1" s="51"/>
      <c r="N1" s="51"/>
      <c r="O1" s="51"/>
      <c r="P1" s="51"/>
      <c r="Q1" s="51"/>
      <c r="S1" s="5"/>
      <c r="T1" s="51"/>
    </row>
    <row r="2" spans="1:21" ht="21.75" thickBot="1">
      <c r="A2" s="84"/>
      <c r="B2" s="85"/>
      <c r="C2" s="86"/>
      <c r="D2" s="86"/>
      <c r="E2" s="86"/>
      <c r="F2" s="85"/>
      <c r="G2" s="85"/>
      <c r="H2" s="85"/>
      <c r="I2" s="85"/>
      <c r="J2" s="85"/>
      <c r="K2" s="85"/>
      <c r="L2" s="86"/>
      <c r="M2" s="86"/>
      <c r="N2" s="86"/>
      <c r="O2" s="86"/>
      <c r="P2" s="85"/>
      <c r="Q2" s="85"/>
      <c r="R2" s="85"/>
      <c r="S2" s="85"/>
      <c r="T2" s="85"/>
      <c r="U2" s="87" t="s">
        <v>24</v>
      </c>
    </row>
    <row r="3" spans="1:21" ht="21">
      <c r="A3" s="698" t="s">
        <v>25</v>
      </c>
      <c r="B3" s="707" t="s">
        <v>119</v>
      </c>
      <c r="C3" s="700" t="s">
        <v>48</v>
      </c>
      <c r="D3" s="701"/>
      <c r="E3" s="701"/>
      <c r="F3" s="701"/>
      <c r="G3" s="701"/>
      <c r="H3" s="701"/>
      <c r="I3" s="701"/>
      <c r="J3" s="701"/>
      <c r="K3" s="702"/>
      <c r="L3" s="703" t="s">
        <v>43</v>
      </c>
      <c r="M3" s="704"/>
      <c r="N3" s="704"/>
      <c r="O3" s="704"/>
      <c r="P3" s="700"/>
      <c r="Q3" s="700"/>
      <c r="R3" s="700"/>
      <c r="S3" s="700"/>
      <c r="T3" s="700"/>
      <c r="U3" s="705" t="s">
        <v>12</v>
      </c>
    </row>
    <row r="4" spans="1:21" ht="63.75" thickBot="1">
      <c r="A4" s="699"/>
      <c r="B4" s="708"/>
      <c r="C4" s="89" t="s">
        <v>82</v>
      </c>
      <c r="D4" s="89" t="s">
        <v>83</v>
      </c>
      <c r="E4" s="89" t="s">
        <v>84</v>
      </c>
      <c r="F4" s="89" t="s">
        <v>85</v>
      </c>
      <c r="G4" s="89" t="s">
        <v>86</v>
      </c>
      <c r="H4" s="89" t="s">
        <v>120</v>
      </c>
      <c r="I4" s="89" t="s">
        <v>121</v>
      </c>
      <c r="J4" s="89" t="s">
        <v>87</v>
      </c>
      <c r="K4" s="90" t="s">
        <v>49</v>
      </c>
      <c r="L4" s="91" t="s">
        <v>88</v>
      </c>
      <c r="M4" s="88" t="s">
        <v>89</v>
      </c>
      <c r="N4" s="89" t="s">
        <v>90</v>
      </c>
      <c r="O4" s="89" t="s">
        <v>91</v>
      </c>
      <c r="P4" s="89" t="s">
        <v>126</v>
      </c>
      <c r="Q4" s="89" t="s">
        <v>127</v>
      </c>
      <c r="R4" s="89" t="s">
        <v>128</v>
      </c>
      <c r="S4" s="92" t="s">
        <v>122</v>
      </c>
      <c r="T4" s="90" t="s">
        <v>50</v>
      </c>
      <c r="U4" s="706"/>
    </row>
    <row r="5" spans="1:21" ht="21">
      <c r="A5" s="93"/>
      <c r="B5" s="94"/>
      <c r="C5" s="95" t="s">
        <v>26</v>
      </c>
      <c r="D5" s="96">
        <v>5105</v>
      </c>
      <c r="E5" s="96" t="s">
        <v>28</v>
      </c>
      <c r="F5" s="96" t="s">
        <v>29</v>
      </c>
      <c r="G5" s="96" t="s">
        <v>30</v>
      </c>
      <c r="H5" s="96">
        <v>5106</v>
      </c>
      <c r="I5" s="96">
        <v>5107</v>
      </c>
      <c r="J5" s="97"/>
      <c r="K5" s="98" t="s">
        <v>132</v>
      </c>
      <c r="L5" s="99" t="s">
        <v>31</v>
      </c>
      <c r="M5" s="96" t="s">
        <v>33</v>
      </c>
      <c r="N5" s="96" t="s">
        <v>32</v>
      </c>
      <c r="O5" s="96" t="s">
        <v>34</v>
      </c>
      <c r="P5" s="96" t="s">
        <v>123</v>
      </c>
      <c r="Q5" s="96" t="s">
        <v>124</v>
      </c>
      <c r="R5" s="96" t="s">
        <v>125</v>
      </c>
      <c r="S5" s="96"/>
      <c r="T5" s="98" t="s">
        <v>133</v>
      </c>
      <c r="U5" s="100"/>
    </row>
    <row r="6" spans="1:23" ht="21.75" thickBot="1">
      <c r="A6" s="101" t="s">
        <v>12</v>
      </c>
      <c r="B6" s="102"/>
      <c r="C6" s="103">
        <f aca="true" t="shared" si="0" ref="C6:J6">SUM(C8:C1947)</f>
        <v>436908437.49000007</v>
      </c>
      <c r="D6" s="103">
        <f t="shared" si="0"/>
        <v>91112844.49000001</v>
      </c>
      <c r="E6" s="103">
        <f t="shared" si="0"/>
        <v>216246664.07</v>
      </c>
      <c r="F6" s="103">
        <f t="shared" si="0"/>
        <v>20257966.35</v>
      </c>
      <c r="G6" s="103">
        <f t="shared" si="0"/>
        <v>43878008.379999995</v>
      </c>
      <c r="H6" s="103">
        <f t="shared" si="0"/>
        <v>0</v>
      </c>
      <c r="I6" s="103">
        <f t="shared" si="0"/>
        <v>14926316500</v>
      </c>
      <c r="J6" s="103">
        <f t="shared" si="0"/>
        <v>1321014.0700000003</v>
      </c>
      <c r="K6" s="104">
        <f>SUM(C6:J6)</f>
        <v>15736041434.85</v>
      </c>
      <c r="L6" s="105">
        <f aca="true" t="shared" si="1" ref="L6:S6">SUM(L8:L1947)</f>
        <v>68107223.78999999</v>
      </c>
      <c r="M6" s="105">
        <f t="shared" si="1"/>
        <v>45522860.589999996</v>
      </c>
      <c r="N6" s="105">
        <f t="shared" si="1"/>
        <v>16186196.929999996</v>
      </c>
      <c r="O6" s="105">
        <f t="shared" si="1"/>
        <v>208713.44999999998</v>
      </c>
      <c r="P6" s="105">
        <f t="shared" si="1"/>
        <v>0</v>
      </c>
      <c r="Q6" s="105">
        <f t="shared" si="1"/>
        <v>0</v>
      </c>
      <c r="R6" s="105">
        <f t="shared" si="1"/>
        <v>0</v>
      </c>
      <c r="S6" s="105">
        <f t="shared" si="1"/>
        <v>0</v>
      </c>
      <c r="T6" s="104">
        <f>SUM(L6:S6)</f>
        <v>130024994.75999999</v>
      </c>
      <c r="U6" s="106">
        <f>K6+T6</f>
        <v>15866066429.61</v>
      </c>
      <c r="W6" s="51"/>
    </row>
    <row r="7" spans="1:21" ht="21.75" thickTop="1">
      <c r="A7" s="107" t="s">
        <v>58</v>
      </c>
      <c r="B7" s="108"/>
      <c r="C7" s="109"/>
      <c r="D7" s="109"/>
      <c r="E7" s="109"/>
      <c r="F7" s="109"/>
      <c r="G7" s="109"/>
      <c r="H7" s="109"/>
      <c r="I7" s="109"/>
      <c r="J7" s="109"/>
      <c r="K7" s="110"/>
      <c r="L7" s="111"/>
      <c r="M7" s="109"/>
      <c r="N7" s="109"/>
      <c r="O7" s="109"/>
      <c r="P7" s="109"/>
      <c r="Q7" s="109"/>
      <c r="R7" s="109"/>
      <c r="S7" s="109"/>
      <c r="T7" s="110"/>
      <c r="U7" s="112"/>
    </row>
    <row r="8" spans="1:23" ht="21">
      <c r="A8" s="3" t="s">
        <v>149</v>
      </c>
      <c r="B8" s="4">
        <v>2100700005</v>
      </c>
      <c r="C8" s="113">
        <v>28783304.929999996</v>
      </c>
      <c r="D8" s="113">
        <v>372849.16000000003</v>
      </c>
      <c r="E8" s="113">
        <v>11746833.51</v>
      </c>
      <c r="F8" s="113">
        <v>749018.3</v>
      </c>
      <c r="G8" s="113">
        <v>293172.5</v>
      </c>
      <c r="H8" s="114"/>
      <c r="I8" s="113"/>
      <c r="J8" s="113">
        <v>96</v>
      </c>
      <c r="K8" s="115">
        <f aca="true" t="shared" si="2" ref="K8:K31">SUM(C8:J8)</f>
        <v>41945274.39999999</v>
      </c>
      <c r="L8" s="441">
        <v>4561026.75</v>
      </c>
      <c r="M8" s="440">
        <v>3048589.76</v>
      </c>
      <c r="N8" s="440">
        <v>1124868.11</v>
      </c>
      <c r="O8" s="440">
        <v>13977.19</v>
      </c>
      <c r="P8" s="113"/>
      <c r="Q8" s="113"/>
      <c r="R8" s="113"/>
      <c r="S8" s="113"/>
      <c r="T8" s="115">
        <f aca="true" t="shared" si="3" ref="T8:T31">SUM(L8:O8)</f>
        <v>8748461.809999999</v>
      </c>
      <c r="U8" s="117">
        <f aca="true" t="shared" si="4" ref="U8:U31">K8+T8</f>
        <v>50693736.20999999</v>
      </c>
      <c r="W8" s="5"/>
    </row>
    <row r="9" spans="1:21" ht="21">
      <c r="A9" s="3" t="s">
        <v>150</v>
      </c>
      <c r="B9" s="4">
        <v>2100700006</v>
      </c>
      <c r="C9" s="113">
        <v>79389754.61</v>
      </c>
      <c r="D9" s="113">
        <v>2155852.05</v>
      </c>
      <c r="E9" s="113">
        <v>6422735.68</v>
      </c>
      <c r="F9" s="113">
        <v>967762.7</v>
      </c>
      <c r="G9" s="113">
        <v>1536289</v>
      </c>
      <c r="H9" s="114"/>
      <c r="I9" s="113"/>
      <c r="J9" s="113">
        <v>20</v>
      </c>
      <c r="K9" s="115">
        <f t="shared" si="2"/>
        <v>90472414.04</v>
      </c>
      <c r="L9" s="441">
        <v>12265463.83</v>
      </c>
      <c r="M9" s="440">
        <v>8198234.63</v>
      </c>
      <c r="N9" s="440">
        <v>3024983.15</v>
      </c>
      <c r="O9" s="440">
        <v>37587.32</v>
      </c>
      <c r="P9" s="113"/>
      <c r="Q9" s="113"/>
      <c r="R9" s="113"/>
      <c r="S9" s="113"/>
      <c r="T9" s="115">
        <f t="shared" si="3"/>
        <v>23526268.93</v>
      </c>
      <c r="U9" s="117">
        <f t="shared" si="4"/>
        <v>113998682.97</v>
      </c>
    </row>
    <row r="10" spans="1:21" ht="21">
      <c r="A10" s="3" t="s">
        <v>151</v>
      </c>
      <c r="B10" s="4">
        <v>2100700007</v>
      </c>
      <c r="C10" s="113">
        <v>33311946.52</v>
      </c>
      <c r="D10" s="113">
        <v>12699960.870000007</v>
      </c>
      <c r="E10" s="113">
        <v>5437652.74</v>
      </c>
      <c r="F10" s="113">
        <v>508437</v>
      </c>
      <c r="G10" s="113">
        <v>773490</v>
      </c>
      <c r="H10" s="114"/>
      <c r="I10" s="113"/>
      <c r="J10" s="113">
        <v>133043.76</v>
      </c>
      <c r="K10" s="115">
        <f t="shared" si="2"/>
        <v>52864530.89000001</v>
      </c>
      <c r="L10" s="441">
        <v>4561026.75</v>
      </c>
      <c r="M10" s="113">
        <v>3048589.76</v>
      </c>
      <c r="N10" s="113">
        <v>1031478.26</v>
      </c>
      <c r="O10" s="113">
        <v>13977.19</v>
      </c>
      <c r="P10" s="113"/>
      <c r="Q10" s="113"/>
      <c r="R10" s="113"/>
      <c r="S10" s="113"/>
      <c r="T10" s="115">
        <f t="shared" si="3"/>
        <v>8655071.959999999</v>
      </c>
      <c r="U10" s="117">
        <f t="shared" si="4"/>
        <v>61519602.85000001</v>
      </c>
    </row>
    <row r="11" spans="1:21" ht="21">
      <c r="A11" s="3" t="s">
        <v>346</v>
      </c>
      <c r="B11" s="4">
        <v>2100700017</v>
      </c>
      <c r="C11" s="113">
        <v>23629915.48</v>
      </c>
      <c r="D11" s="113">
        <v>666575.1300000001</v>
      </c>
      <c r="E11" s="113">
        <v>38222344.68000001</v>
      </c>
      <c r="F11" s="113">
        <v>568867.74</v>
      </c>
      <c r="G11" s="113">
        <v>4466586.3</v>
      </c>
      <c r="H11" s="114"/>
      <c r="I11" s="113">
        <v>14926316500</v>
      </c>
      <c r="J11" s="113">
        <v>23</v>
      </c>
      <c r="K11" s="115">
        <f t="shared" si="2"/>
        <v>14993870812.33</v>
      </c>
      <c r="L11" s="441">
        <v>2835232.85</v>
      </c>
      <c r="M11" s="113">
        <v>1895069.31</v>
      </c>
      <c r="N11" s="113">
        <v>699242.34</v>
      </c>
      <c r="O11" s="113">
        <v>8688.53</v>
      </c>
      <c r="P11" s="113"/>
      <c r="Q11" s="113"/>
      <c r="R11" s="113"/>
      <c r="S11" s="113"/>
      <c r="T11" s="115">
        <f t="shared" si="3"/>
        <v>5438233.03</v>
      </c>
      <c r="U11" s="117">
        <f t="shared" si="4"/>
        <v>14999309045.36</v>
      </c>
    </row>
    <row r="12" spans="1:21" ht="21">
      <c r="A12" s="3" t="s">
        <v>153</v>
      </c>
      <c r="B12" s="4">
        <v>2100700023</v>
      </c>
      <c r="C12" s="113">
        <v>32174059.16</v>
      </c>
      <c r="D12" s="113">
        <v>434016.22000000003</v>
      </c>
      <c r="E12" s="113">
        <v>1711461.27</v>
      </c>
      <c r="F12" s="113">
        <v>88339</v>
      </c>
      <c r="G12" s="113">
        <v>895892.4299999999</v>
      </c>
      <c r="H12" s="114"/>
      <c r="I12" s="113"/>
      <c r="J12" s="113">
        <v>27</v>
      </c>
      <c r="K12" s="115">
        <f t="shared" si="2"/>
        <v>35303795.08</v>
      </c>
      <c r="L12" s="441">
        <v>4499391.25</v>
      </c>
      <c r="M12" s="113">
        <v>3007392.6</v>
      </c>
      <c r="N12" s="113">
        <v>1109667.19</v>
      </c>
      <c r="O12" s="113">
        <v>13788.31</v>
      </c>
      <c r="P12" s="113"/>
      <c r="Q12" s="113"/>
      <c r="R12" s="113"/>
      <c r="S12" s="113"/>
      <c r="T12" s="115">
        <f t="shared" si="3"/>
        <v>8630239.35</v>
      </c>
      <c r="U12" s="117">
        <f t="shared" si="4"/>
        <v>43934034.43</v>
      </c>
    </row>
    <row r="13" spans="1:21" ht="21">
      <c r="A13" s="3" t="s">
        <v>154</v>
      </c>
      <c r="B13" s="4">
        <v>2100700026</v>
      </c>
      <c r="C13" s="113">
        <v>12305652.280000001</v>
      </c>
      <c r="D13" s="113">
        <v>529791.86</v>
      </c>
      <c r="E13" s="113">
        <v>5606084.779999999</v>
      </c>
      <c r="F13" s="113">
        <v>808173.24</v>
      </c>
      <c r="G13" s="113">
        <v>2676976.64</v>
      </c>
      <c r="H13" s="114"/>
      <c r="I13" s="113"/>
      <c r="J13" s="113"/>
      <c r="K13" s="115">
        <f t="shared" si="2"/>
        <v>21926678.8</v>
      </c>
      <c r="L13" s="441">
        <v>1972335.89</v>
      </c>
      <c r="M13" s="113">
        <v>1318309.09</v>
      </c>
      <c r="N13" s="113">
        <v>486429.45</v>
      </c>
      <c r="O13" s="113">
        <v>6044.19</v>
      </c>
      <c r="P13" s="113"/>
      <c r="Q13" s="113"/>
      <c r="R13" s="113"/>
      <c r="S13" s="113"/>
      <c r="T13" s="115">
        <f t="shared" si="3"/>
        <v>3783118.62</v>
      </c>
      <c r="U13" s="117">
        <f t="shared" si="4"/>
        <v>25709797.42</v>
      </c>
    </row>
    <row r="14" spans="1:21" ht="21">
      <c r="A14" s="3" t="s">
        <v>155</v>
      </c>
      <c r="B14" s="4">
        <v>2100700027</v>
      </c>
      <c r="C14" s="113">
        <v>4943270</v>
      </c>
      <c r="D14" s="113">
        <v>806485.0000000002</v>
      </c>
      <c r="E14" s="113">
        <v>3753289.41</v>
      </c>
      <c r="F14" s="113">
        <v>1989730.9</v>
      </c>
      <c r="G14" s="113">
        <v>511178.21</v>
      </c>
      <c r="H14" s="114"/>
      <c r="I14" s="113"/>
      <c r="J14" s="113"/>
      <c r="K14" s="115">
        <f t="shared" si="2"/>
        <v>12003953.520000001</v>
      </c>
      <c r="L14" s="441">
        <v>862896.95</v>
      </c>
      <c r="M14" s="113">
        <v>576760.22</v>
      </c>
      <c r="N14" s="113">
        <v>212812.89</v>
      </c>
      <c r="O14" s="113">
        <v>2644.33</v>
      </c>
      <c r="P14" s="113"/>
      <c r="Q14" s="113"/>
      <c r="R14" s="113"/>
      <c r="S14" s="113"/>
      <c r="T14" s="115">
        <f t="shared" si="3"/>
        <v>1655114.3900000001</v>
      </c>
      <c r="U14" s="117">
        <f t="shared" si="4"/>
        <v>13659067.910000002</v>
      </c>
    </row>
    <row r="15" spans="1:21" ht="21">
      <c r="A15" s="3" t="s">
        <v>321</v>
      </c>
      <c r="B15" s="4">
        <v>2100700013</v>
      </c>
      <c r="C15" s="113">
        <v>12304307.919999998</v>
      </c>
      <c r="D15" s="113">
        <v>3998754.8600000013</v>
      </c>
      <c r="E15" s="113">
        <v>23413006.689999998</v>
      </c>
      <c r="F15" s="113">
        <v>1268899.6099999999</v>
      </c>
      <c r="G15" s="113">
        <v>1385245.5</v>
      </c>
      <c r="H15" s="114"/>
      <c r="I15" s="113"/>
      <c r="J15" s="113">
        <v>2530</v>
      </c>
      <c r="K15" s="115">
        <f t="shared" si="2"/>
        <v>42372744.58</v>
      </c>
      <c r="L15" s="441">
        <v>2465419.87</v>
      </c>
      <c r="M15" s="113">
        <v>1647886.36</v>
      </c>
      <c r="N15" s="113">
        <v>557555.82</v>
      </c>
      <c r="O15" s="113">
        <v>7555.24</v>
      </c>
      <c r="P15" s="113"/>
      <c r="Q15" s="113"/>
      <c r="R15" s="113"/>
      <c r="S15" s="113"/>
      <c r="T15" s="115">
        <f t="shared" si="3"/>
        <v>4678417.290000001</v>
      </c>
      <c r="U15" s="117">
        <f t="shared" si="4"/>
        <v>47051161.87</v>
      </c>
    </row>
    <row r="16" spans="1:21" ht="21">
      <c r="A16" s="3" t="s">
        <v>322</v>
      </c>
      <c r="B16" s="4">
        <v>2100700038</v>
      </c>
      <c r="C16" s="113">
        <v>7808024</v>
      </c>
      <c r="D16" s="113">
        <v>2079973.9500000004</v>
      </c>
      <c r="E16" s="113">
        <v>1885060.52</v>
      </c>
      <c r="F16" s="113">
        <v>1126761</v>
      </c>
      <c r="G16" s="113">
        <v>1622500</v>
      </c>
      <c r="H16" s="114"/>
      <c r="I16" s="113"/>
      <c r="J16" s="113">
        <v>1474.95</v>
      </c>
      <c r="K16" s="115">
        <f t="shared" si="2"/>
        <v>14523794.42</v>
      </c>
      <c r="L16" s="441">
        <v>1355980.93</v>
      </c>
      <c r="M16" s="113">
        <v>906337.5</v>
      </c>
      <c r="N16" s="113">
        <v>306655.7</v>
      </c>
      <c r="O16" s="113">
        <v>4155.38</v>
      </c>
      <c r="P16" s="113"/>
      <c r="Q16" s="113"/>
      <c r="R16" s="113"/>
      <c r="S16" s="113"/>
      <c r="T16" s="115">
        <f t="shared" si="3"/>
        <v>2573129.51</v>
      </c>
      <c r="U16" s="117">
        <f t="shared" si="4"/>
        <v>17096923.93</v>
      </c>
    </row>
    <row r="17" spans="1:21" ht="21">
      <c r="A17" s="3" t="s">
        <v>323</v>
      </c>
      <c r="B17" s="4">
        <v>2100700010</v>
      </c>
      <c r="C17" s="113">
        <v>9826960.399999999</v>
      </c>
      <c r="D17" s="113">
        <v>2342838.209999999</v>
      </c>
      <c r="E17" s="113">
        <v>2398130.6599999997</v>
      </c>
      <c r="F17" s="113">
        <v>867290.8</v>
      </c>
      <c r="G17" s="113">
        <v>1067316</v>
      </c>
      <c r="H17" s="114"/>
      <c r="I17" s="113"/>
      <c r="J17" s="113">
        <v>53099</v>
      </c>
      <c r="K17" s="115">
        <f t="shared" si="2"/>
        <v>16555635.069999998</v>
      </c>
      <c r="L17" s="441">
        <v>1664158.41</v>
      </c>
      <c r="M17" s="113">
        <v>1112323.29</v>
      </c>
      <c r="N17" s="113">
        <v>376350.18</v>
      </c>
      <c r="O17" s="113">
        <v>5099.79</v>
      </c>
      <c r="P17" s="113"/>
      <c r="Q17" s="113"/>
      <c r="R17" s="113"/>
      <c r="S17" s="113"/>
      <c r="T17" s="115">
        <f t="shared" si="3"/>
        <v>3157931.6700000004</v>
      </c>
      <c r="U17" s="117">
        <f t="shared" si="4"/>
        <v>19713566.74</v>
      </c>
    </row>
    <row r="18" spans="1:21" ht="21">
      <c r="A18" s="3" t="s">
        <v>324</v>
      </c>
      <c r="B18" s="4">
        <v>2100700035</v>
      </c>
      <c r="C18" s="113">
        <v>8924370</v>
      </c>
      <c r="D18" s="113">
        <v>1811274.78</v>
      </c>
      <c r="E18" s="113">
        <v>1645080.58</v>
      </c>
      <c r="F18" s="113">
        <v>584423</v>
      </c>
      <c r="G18" s="113">
        <v>1288641</v>
      </c>
      <c r="H18" s="114"/>
      <c r="I18" s="113"/>
      <c r="J18" s="113">
        <v>6</v>
      </c>
      <c r="K18" s="115">
        <f t="shared" si="2"/>
        <v>14253795.36</v>
      </c>
      <c r="L18" s="441">
        <v>1479251.92</v>
      </c>
      <c r="M18" s="113">
        <v>988731.81</v>
      </c>
      <c r="N18" s="113">
        <v>334533.49</v>
      </c>
      <c r="O18" s="113">
        <v>4533.14</v>
      </c>
      <c r="P18" s="113"/>
      <c r="Q18" s="113"/>
      <c r="R18" s="113"/>
      <c r="S18" s="113"/>
      <c r="T18" s="115">
        <f t="shared" si="3"/>
        <v>2807050.36</v>
      </c>
      <c r="U18" s="117">
        <f t="shared" si="4"/>
        <v>17060845.72</v>
      </c>
    </row>
    <row r="19" spans="1:21" ht="21">
      <c r="A19" s="3" t="s">
        <v>325</v>
      </c>
      <c r="B19" s="4">
        <v>2100700008</v>
      </c>
      <c r="C19" s="113">
        <v>12028502.769999998</v>
      </c>
      <c r="D19" s="113">
        <v>3728592.14</v>
      </c>
      <c r="E19" s="113">
        <v>3135369.659999999</v>
      </c>
      <c r="F19" s="113">
        <v>1618220.8</v>
      </c>
      <c r="G19" s="113">
        <v>1556898</v>
      </c>
      <c r="H19" s="114"/>
      <c r="I19" s="113"/>
      <c r="J19" s="113">
        <v>38258.32</v>
      </c>
      <c r="K19" s="115">
        <f t="shared" si="2"/>
        <v>22105841.689999998</v>
      </c>
      <c r="L19" s="439">
        <v>2157242.38</v>
      </c>
      <c r="M19" s="113">
        <v>1441900.56</v>
      </c>
      <c r="N19" s="113">
        <v>487861.34</v>
      </c>
      <c r="O19" s="113">
        <v>6610.83</v>
      </c>
      <c r="P19" s="113"/>
      <c r="Q19" s="113"/>
      <c r="R19" s="113"/>
      <c r="S19" s="113"/>
      <c r="T19" s="115">
        <f t="shared" si="3"/>
        <v>4093615.11</v>
      </c>
      <c r="U19" s="117">
        <f t="shared" si="4"/>
        <v>26199456.799999997</v>
      </c>
    </row>
    <row r="20" spans="1:21" ht="21">
      <c r="A20" s="3" t="s">
        <v>326</v>
      </c>
      <c r="B20" s="4">
        <v>2100700015</v>
      </c>
      <c r="C20" s="113">
        <v>9843895.49</v>
      </c>
      <c r="D20" s="113">
        <v>1807900.5800000005</v>
      </c>
      <c r="E20" s="113">
        <v>1956835.3199999998</v>
      </c>
      <c r="F20" s="113">
        <v>834871.9</v>
      </c>
      <c r="G20" s="113">
        <v>1309616</v>
      </c>
      <c r="H20" s="114"/>
      <c r="I20" s="113"/>
      <c r="J20" s="113">
        <v>5</v>
      </c>
      <c r="K20" s="115">
        <f t="shared" si="2"/>
        <v>15753124.290000001</v>
      </c>
      <c r="L20" s="439">
        <v>1787429.4</v>
      </c>
      <c r="M20" s="113">
        <v>1194717.61</v>
      </c>
      <c r="N20" s="113">
        <v>404227.97</v>
      </c>
      <c r="O20" s="113">
        <v>5477.55</v>
      </c>
      <c r="P20" s="113"/>
      <c r="Q20" s="113"/>
      <c r="R20" s="113"/>
      <c r="S20" s="113"/>
      <c r="T20" s="115">
        <f t="shared" si="3"/>
        <v>3391852.5299999993</v>
      </c>
      <c r="U20" s="117">
        <f t="shared" si="4"/>
        <v>19144976.82</v>
      </c>
    </row>
    <row r="21" spans="1:21" ht="21">
      <c r="A21" s="3" t="s">
        <v>327</v>
      </c>
      <c r="B21" s="4">
        <v>2100700009</v>
      </c>
      <c r="C21" s="113">
        <v>9703521.01</v>
      </c>
      <c r="D21" s="113">
        <v>3424967.7499999995</v>
      </c>
      <c r="E21" s="113">
        <v>2291141.9599999995</v>
      </c>
      <c r="F21" s="113">
        <v>756024</v>
      </c>
      <c r="G21" s="113">
        <v>1452852</v>
      </c>
      <c r="H21" s="114"/>
      <c r="I21" s="113"/>
      <c r="J21" s="113">
        <v>14</v>
      </c>
      <c r="K21" s="115">
        <f t="shared" si="2"/>
        <v>17628520.72</v>
      </c>
      <c r="L21" s="439">
        <v>1540887.42</v>
      </c>
      <c r="M21" s="113">
        <v>1029928.97</v>
      </c>
      <c r="N21" s="113">
        <v>348472.38</v>
      </c>
      <c r="O21" s="113">
        <v>4722.02</v>
      </c>
      <c r="P21" s="113"/>
      <c r="Q21" s="113"/>
      <c r="R21" s="113"/>
      <c r="S21" s="113"/>
      <c r="T21" s="115">
        <f t="shared" si="3"/>
        <v>2924010.7899999996</v>
      </c>
      <c r="U21" s="117">
        <f t="shared" si="4"/>
        <v>20552531.509999998</v>
      </c>
    </row>
    <row r="22" spans="1:21" ht="21">
      <c r="A22" s="3" t="s">
        <v>328</v>
      </c>
      <c r="B22" s="4">
        <v>2100700040</v>
      </c>
      <c r="C22" s="113">
        <v>8161089.05</v>
      </c>
      <c r="D22" s="113">
        <v>4291820.940000001</v>
      </c>
      <c r="E22" s="113">
        <v>2527437.41</v>
      </c>
      <c r="F22" s="113">
        <v>991731.8300000001</v>
      </c>
      <c r="G22" s="113">
        <v>1230550</v>
      </c>
      <c r="H22" s="114"/>
      <c r="I22" s="113"/>
      <c r="J22" s="113">
        <v>11</v>
      </c>
      <c r="K22" s="115">
        <f t="shared" si="2"/>
        <v>17202640.230000004</v>
      </c>
      <c r="L22" s="439">
        <v>1540887.42</v>
      </c>
      <c r="M22" s="113">
        <v>1029928.97</v>
      </c>
      <c r="N22" s="113">
        <v>348472.38</v>
      </c>
      <c r="O22" s="113">
        <v>4722.02</v>
      </c>
      <c r="P22" s="113"/>
      <c r="Q22" s="113"/>
      <c r="R22" s="113"/>
      <c r="S22" s="113"/>
      <c r="T22" s="115">
        <f t="shared" si="3"/>
        <v>2924010.7899999996</v>
      </c>
      <c r="U22" s="117">
        <f t="shared" si="4"/>
        <v>20126651.020000003</v>
      </c>
    </row>
    <row r="23" spans="1:21" ht="21">
      <c r="A23" s="3" t="s">
        <v>329</v>
      </c>
      <c r="B23" s="4">
        <v>2100700011</v>
      </c>
      <c r="C23" s="113">
        <v>14310970.08</v>
      </c>
      <c r="D23" s="113">
        <v>4421579.27</v>
      </c>
      <c r="E23" s="113">
        <v>3000826.76</v>
      </c>
      <c r="F23" s="113">
        <v>691587</v>
      </c>
      <c r="G23" s="113">
        <v>2245425</v>
      </c>
      <c r="H23" s="114"/>
      <c r="I23" s="113"/>
      <c r="J23" s="113"/>
      <c r="K23" s="115">
        <f t="shared" si="2"/>
        <v>24670388.11</v>
      </c>
      <c r="L23" s="439">
        <v>2095606.89</v>
      </c>
      <c r="M23" s="113">
        <v>1400703.4</v>
      </c>
      <c r="N23" s="113">
        <v>473922.44</v>
      </c>
      <c r="O23" s="113">
        <v>6421.95</v>
      </c>
      <c r="P23" s="113"/>
      <c r="Q23" s="113"/>
      <c r="R23" s="113"/>
      <c r="S23" s="113"/>
      <c r="T23" s="115">
        <f t="shared" si="3"/>
        <v>3976654.68</v>
      </c>
      <c r="U23" s="117">
        <f t="shared" si="4"/>
        <v>28647042.79</v>
      </c>
    </row>
    <row r="24" spans="1:21" ht="21">
      <c r="A24" s="3" t="s">
        <v>330</v>
      </c>
      <c r="B24" s="4">
        <v>2100700012</v>
      </c>
      <c r="C24" s="113">
        <v>13633886.719999999</v>
      </c>
      <c r="D24" s="113">
        <v>3278309.7200000007</v>
      </c>
      <c r="E24" s="113">
        <v>2409021.7499999995</v>
      </c>
      <c r="F24" s="113">
        <v>1583146</v>
      </c>
      <c r="G24" s="113">
        <v>1726370.6</v>
      </c>
      <c r="H24" s="114"/>
      <c r="I24" s="113"/>
      <c r="J24" s="113">
        <v>3</v>
      </c>
      <c r="K24" s="115">
        <f t="shared" si="2"/>
        <v>22630737.79</v>
      </c>
      <c r="L24" s="439">
        <v>2403784.37</v>
      </c>
      <c r="M24" s="113">
        <v>1606689.2</v>
      </c>
      <c r="N24" s="113">
        <v>543616.92</v>
      </c>
      <c r="O24" s="113">
        <v>7366.36</v>
      </c>
      <c r="P24" s="113"/>
      <c r="Q24" s="113"/>
      <c r="R24" s="113"/>
      <c r="S24" s="113"/>
      <c r="T24" s="115">
        <f t="shared" si="3"/>
        <v>4561456.850000001</v>
      </c>
      <c r="U24" s="117">
        <f t="shared" si="4"/>
        <v>27192194.64</v>
      </c>
    </row>
    <row r="25" spans="1:21" ht="21">
      <c r="A25" s="3" t="s">
        <v>331</v>
      </c>
      <c r="B25" s="4">
        <v>2100700016</v>
      </c>
      <c r="C25" s="113">
        <v>11093227.55</v>
      </c>
      <c r="D25" s="113">
        <v>1275057.64</v>
      </c>
      <c r="E25" s="113">
        <v>20199200.970000003</v>
      </c>
      <c r="F25" s="113">
        <v>1015774.5</v>
      </c>
      <c r="G25" s="113">
        <v>130414</v>
      </c>
      <c r="H25" s="114"/>
      <c r="I25" s="113"/>
      <c r="J25" s="113"/>
      <c r="K25" s="115">
        <f t="shared" si="2"/>
        <v>33713674.660000004</v>
      </c>
      <c r="L25" s="439">
        <v>1849064.9</v>
      </c>
      <c r="M25" s="113">
        <v>1235914.77</v>
      </c>
      <c r="N25" s="113">
        <v>418166.86</v>
      </c>
      <c r="O25" s="113">
        <v>5666.43</v>
      </c>
      <c r="P25" s="113"/>
      <c r="Q25" s="113"/>
      <c r="R25" s="113"/>
      <c r="S25" s="113"/>
      <c r="T25" s="115">
        <f t="shared" si="3"/>
        <v>3508812.96</v>
      </c>
      <c r="U25" s="117">
        <f t="shared" si="4"/>
        <v>37222487.620000005</v>
      </c>
    </row>
    <row r="26" spans="1:21" ht="21">
      <c r="A26" s="3" t="s">
        <v>332</v>
      </c>
      <c r="B26" s="4">
        <v>2100700014</v>
      </c>
      <c r="C26" s="113">
        <v>10497456.2</v>
      </c>
      <c r="D26" s="113">
        <v>2703819.0499999993</v>
      </c>
      <c r="E26" s="113">
        <v>18243494.909999996</v>
      </c>
      <c r="F26" s="113">
        <v>688082.89</v>
      </c>
      <c r="G26" s="113">
        <v>1570240.26</v>
      </c>
      <c r="H26" s="114"/>
      <c r="I26" s="113"/>
      <c r="J26" s="113">
        <v>2</v>
      </c>
      <c r="K26" s="115">
        <f t="shared" si="2"/>
        <v>33703095.309999995</v>
      </c>
      <c r="L26" s="439">
        <v>1479251.92</v>
      </c>
      <c r="M26" s="113">
        <v>988731.81</v>
      </c>
      <c r="N26" s="113">
        <v>334533.49</v>
      </c>
      <c r="O26" s="113">
        <v>4533.14</v>
      </c>
      <c r="P26" s="113"/>
      <c r="Q26" s="113"/>
      <c r="R26" s="113"/>
      <c r="S26" s="113"/>
      <c r="T26" s="115">
        <f t="shared" si="3"/>
        <v>2807050.36</v>
      </c>
      <c r="U26" s="117">
        <f t="shared" si="4"/>
        <v>36510145.669999994</v>
      </c>
    </row>
    <row r="27" spans="1:21" ht="21">
      <c r="A27" s="3" t="s">
        <v>168</v>
      </c>
      <c r="B27" s="4">
        <v>2100700018</v>
      </c>
      <c r="C27" s="113">
        <v>4172551.27</v>
      </c>
      <c r="D27" s="113">
        <v>3232361.0600000005</v>
      </c>
      <c r="E27" s="113">
        <v>2097972.6900000004</v>
      </c>
      <c r="F27" s="113">
        <v>182394</v>
      </c>
      <c r="G27" s="113">
        <v>2386536</v>
      </c>
      <c r="H27" s="114"/>
      <c r="I27" s="113"/>
      <c r="J27" s="113">
        <v>4</v>
      </c>
      <c r="K27" s="115">
        <f t="shared" si="2"/>
        <v>12071819.02</v>
      </c>
      <c r="L27" s="439">
        <v>616354.97</v>
      </c>
      <c r="M27" s="113">
        <v>411971.59</v>
      </c>
      <c r="N27" s="113">
        <v>139388.95</v>
      </c>
      <c r="O27" s="113">
        <v>1888.81</v>
      </c>
      <c r="P27" s="113"/>
      <c r="Q27" s="113"/>
      <c r="R27" s="113"/>
      <c r="S27" s="113"/>
      <c r="T27" s="115">
        <f t="shared" si="3"/>
        <v>1169604.32</v>
      </c>
      <c r="U27" s="117">
        <f t="shared" si="4"/>
        <v>13241423.34</v>
      </c>
    </row>
    <row r="28" spans="1:21" ht="21">
      <c r="A28" s="3" t="s">
        <v>169</v>
      </c>
      <c r="B28" s="4">
        <v>2100700021</v>
      </c>
      <c r="C28" s="113">
        <v>7114659.09</v>
      </c>
      <c r="D28" s="113">
        <v>825363.44</v>
      </c>
      <c r="E28" s="113">
        <v>1526884.33</v>
      </c>
      <c r="F28" s="113">
        <v>209686.49</v>
      </c>
      <c r="G28" s="113">
        <v>956376</v>
      </c>
      <c r="H28" s="114"/>
      <c r="I28" s="113"/>
      <c r="J28" s="113">
        <v>40</v>
      </c>
      <c r="K28" s="115">
        <f t="shared" si="2"/>
        <v>10633009.35</v>
      </c>
      <c r="L28" s="439">
        <v>862896.95</v>
      </c>
      <c r="M28" s="113">
        <v>576760.22</v>
      </c>
      <c r="N28" s="113">
        <v>195144.54</v>
      </c>
      <c r="O28" s="113">
        <v>2644.33</v>
      </c>
      <c r="P28" s="113"/>
      <c r="Q28" s="113"/>
      <c r="R28" s="113"/>
      <c r="S28" s="113"/>
      <c r="T28" s="115">
        <f t="shared" si="3"/>
        <v>1637446.04</v>
      </c>
      <c r="U28" s="117">
        <f t="shared" si="4"/>
        <v>12270455.39</v>
      </c>
    </row>
    <row r="29" spans="1:21" ht="21">
      <c r="A29" s="3" t="s">
        <v>170</v>
      </c>
      <c r="B29" s="4">
        <v>2100700022</v>
      </c>
      <c r="C29" s="113">
        <v>4302919.82</v>
      </c>
      <c r="D29" s="113">
        <v>2171103.4499999997</v>
      </c>
      <c r="E29" s="113">
        <v>1800350.7600000002</v>
      </c>
      <c r="F29" s="113">
        <v>164014</v>
      </c>
      <c r="G29" s="113">
        <v>1109423</v>
      </c>
      <c r="H29" s="114"/>
      <c r="I29" s="113"/>
      <c r="J29" s="113"/>
      <c r="K29" s="115">
        <f t="shared" si="2"/>
        <v>9547811.03</v>
      </c>
      <c r="L29" s="439">
        <v>554719.47</v>
      </c>
      <c r="M29" s="113">
        <v>370774.43</v>
      </c>
      <c r="N29" s="113">
        <v>125450.06</v>
      </c>
      <c r="O29" s="113">
        <v>1699.93</v>
      </c>
      <c r="P29" s="113"/>
      <c r="Q29" s="113"/>
      <c r="R29" s="113"/>
      <c r="S29" s="113"/>
      <c r="T29" s="115">
        <f t="shared" si="3"/>
        <v>1052643.89</v>
      </c>
      <c r="U29" s="117">
        <f t="shared" si="4"/>
        <v>10600454.92</v>
      </c>
    </row>
    <row r="30" spans="1:21" ht="21">
      <c r="A30" s="3" t="s">
        <v>171</v>
      </c>
      <c r="B30" s="4">
        <v>2100700036</v>
      </c>
      <c r="C30" s="113">
        <v>5188150.68</v>
      </c>
      <c r="D30" s="113">
        <v>757121.5299999997</v>
      </c>
      <c r="E30" s="113">
        <v>1890050.3299999998</v>
      </c>
      <c r="F30" s="113">
        <v>250616</v>
      </c>
      <c r="G30" s="113">
        <v>1725411</v>
      </c>
      <c r="H30" s="114"/>
      <c r="I30" s="113"/>
      <c r="J30" s="113"/>
      <c r="K30" s="115">
        <f t="shared" si="2"/>
        <v>9811349.54</v>
      </c>
      <c r="L30" s="439">
        <v>677990.46</v>
      </c>
      <c r="M30" s="113">
        <v>453168.75</v>
      </c>
      <c r="N30" s="113">
        <v>153327.85</v>
      </c>
      <c r="O30" s="113">
        <v>2077.69</v>
      </c>
      <c r="P30" s="113"/>
      <c r="Q30" s="113"/>
      <c r="R30" s="113"/>
      <c r="S30" s="113"/>
      <c r="T30" s="115">
        <f t="shared" si="3"/>
        <v>1286564.75</v>
      </c>
      <c r="U30" s="117">
        <f t="shared" si="4"/>
        <v>11097914.29</v>
      </c>
    </row>
    <row r="31" spans="1:21" ht="21">
      <c r="A31" s="3" t="s">
        <v>172</v>
      </c>
      <c r="B31" s="4">
        <v>2100700041</v>
      </c>
      <c r="C31" s="113">
        <v>5331360.6899999995</v>
      </c>
      <c r="D31" s="113">
        <v>613752.7699999987</v>
      </c>
      <c r="E31" s="113">
        <v>2150307.3200000003</v>
      </c>
      <c r="F31" s="113">
        <v>289476.73</v>
      </c>
      <c r="G31" s="113">
        <v>1988643.9400000002</v>
      </c>
      <c r="H31" s="114"/>
      <c r="I31" s="113"/>
      <c r="J31" s="113">
        <v>28</v>
      </c>
      <c r="K31" s="115">
        <f t="shared" si="2"/>
        <v>10373569.449999997</v>
      </c>
      <c r="L31" s="439">
        <v>739625.96</v>
      </c>
      <c r="M31" s="113">
        <v>494365.91</v>
      </c>
      <c r="N31" s="113">
        <v>167266.74</v>
      </c>
      <c r="O31" s="113">
        <v>2266.57</v>
      </c>
      <c r="P31" s="113"/>
      <c r="Q31" s="113"/>
      <c r="R31" s="113"/>
      <c r="S31" s="113"/>
      <c r="T31" s="115">
        <f t="shared" si="3"/>
        <v>1403525.18</v>
      </c>
      <c r="U31" s="117">
        <f t="shared" si="4"/>
        <v>11777094.629999997</v>
      </c>
    </row>
    <row r="32" spans="1:21" ht="21">
      <c r="A32" s="118" t="s">
        <v>59</v>
      </c>
      <c r="B32" s="108"/>
      <c r="C32" s="119"/>
      <c r="D32" s="119"/>
      <c r="E32" s="119"/>
      <c r="F32" s="119"/>
      <c r="G32" s="119"/>
      <c r="H32" s="119"/>
      <c r="I32" s="119"/>
      <c r="J32" s="119"/>
      <c r="K32" s="120"/>
      <c r="L32" s="121"/>
      <c r="M32" s="119"/>
      <c r="N32" s="119"/>
      <c r="O32" s="119"/>
      <c r="P32" s="119"/>
      <c r="Q32" s="119"/>
      <c r="R32" s="119"/>
      <c r="S32" s="119"/>
      <c r="T32" s="120"/>
      <c r="U32" s="122"/>
    </row>
    <row r="33" spans="1:21" ht="21">
      <c r="A33" s="3" t="s">
        <v>173</v>
      </c>
      <c r="B33" s="4">
        <v>2100700001</v>
      </c>
      <c r="C33" s="113">
        <v>4061933.16</v>
      </c>
      <c r="D33" s="113">
        <v>57082.26999999999</v>
      </c>
      <c r="E33" s="113">
        <v>702665.38</v>
      </c>
      <c r="F33" s="113">
        <v>33110.5</v>
      </c>
      <c r="G33" s="113">
        <v>150000</v>
      </c>
      <c r="H33" s="114"/>
      <c r="I33" s="113"/>
      <c r="J33" s="113"/>
      <c r="K33" s="115">
        <f aca="true" t="shared" si="5" ref="K33:K44">SUM(C33:J33)</f>
        <v>5004791.3100000005</v>
      </c>
      <c r="L33" s="116">
        <v>554719.47</v>
      </c>
      <c r="M33" s="113">
        <v>370774.43</v>
      </c>
      <c r="N33" s="113">
        <v>136808.28</v>
      </c>
      <c r="O33" s="113">
        <v>1699.93</v>
      </c>
      <c r="P33" s="113"/>
      <c r="Q33" s="113"/>
      <c r="R33" s="113"/>
      <c r="S33" s="113"/>
      <c r="T33" s="115">
        <f aca="true" t="shared" si="6" ref="T33:T44">SUM(L33:O33)</f>
        <v>1064002.1099999999</v>
      </c>
      <c r="U33" s="117">
        <f aca="true" t="shared" si="7" ref="U33:U44">K33+T33</f>
        <v>6068793.42</v>
      </c>
    </row>
    <row r="34" spans="1:21" ht="21">
      <c r="A34" s="3" t="s">
        <v>35</v>
      </c>
      <c r="B34" s="4">
        <v>2100700002</v>
      </c>
      <c r="C34" s="113">
        <v>3443417.52</v>
      </c>
      <c r="D34" s="113">
        <v>44252.36</v>
      </c>
      <c r="E34" s="113">
        <v>693190.78</v>
      </c>
      <c r="F34" s="113">
        <v>59844.88</v>
      </c>
      <c r="G34" s="113">
        <v>33819</v>
      </c>
      <c r="H34" s="114"/>
      <c r="I34" s="113"/>
      <c r="J34" s="113">
        <v>2</v>
      </c>
      <c r="K34" s="115">
        <f t="shared" si="5"/>
        <v>4274526.54</v>
      </c>
      <c r="L34" s="116">
        <v>493083.97</v>
      </c>
      <c r="M34" s="113">
        <v>329577.27</v>
      </c>
      <c r="N34" s="113">
        <v>121607.36</v>
      </c>
      <c r="O34" s="113">
        <v>1511.05</v>
      </c>
      <c r="P34" s="113"/>
      <c r="Q34" s="113"/>
      <c r="R34" s="113"/>
      <c r="S34" s="113"/>
      <c r="T34" s="115">
        <f t="shared" si="6"/>
        <v>945779.65</v>
      </c>
      <c r="U34" s="117">
        <f t="shared" si="7"/>
        <v>5220306.19</v>
      </c>
    </row>
    <row r="35" spans="1:21" ht="21">
      <c r="A35" s="3" t="s">
        <v>311</v>
      </c>
      <c r="B35" s="4">
        <v>2100700003</v>
      </c>
      <c r="C35" s="113">
        <v>15344529.980000002</v>
      </c>
      <c r="D35" s="113">
        <v>15917916.00999999</v>
      </c>
      <c r="E35" s="113">
        <v>23581383.499999996</v>
      </c>
      <c r="F35" s="113">
        <v>575139.13</v>
      </c>
      <c r="G35" s="113">
        <v>219741</v>
      </c>
      <c r="H35" s="114"/>
      <c r="I35" s="113"/>
      <c r="J35" s="113">
        <v>1092321.0400000003</v>
      </c>
      <c r="K35" s="115">
        <f t="shared" si="5"/>
        <v>56731030.66</v>
      </c>
      <c r="L35" s="116">
        <v>2650326.36</v>
      </c>
      <c r="M35" s="113">
        <v>1771477.83</v>
      </c>
      <c r="N35" s="113">
        <v>653639.58</v>
      </c>
      <c r="O35" s="113">
        <v>8121.88</v>
      </c>
      <c r="P35" s="113"/>
      <c r="Q35" s="113"/>
      <c r="R35" s="113"/>
      <c r="S35" s="113"/>
      <c r="T35" s="115">
        <f t="shared" si="6"/>
        <v>5083565.649999999</v>
      </c>
      <c r="U35" s="117">
        <f t="shared" si="7"/>
        <v>61814596.309999995</v>
      </c>
    </row>
    <row r="36" spans="1:21" ht="21">
      <c r="A36" s="3" t="s">
        <v>175</v>
      </c>
      <c r="B36" s="4">
        <v>2100700004</v>
      </c>
      <c r="C36" s="113">
        <v>8995106.910000099</v>
      </c>
      <c r="D36" s="113">
        <v>78904.26000000001</v>
      </c>
      <c r="E36" s="113">
        <v>206731.04</v>
      </c>
      <c r="F36" s="113"/>
      <c r="G36" s="113"/>
      <c r="H36" s="114"/>
      <c r="I36" s="113"/>
      <c r="J36" s="113">
        <v>1</v>
      </c>
      <c r="K36" s="115">
        <f t="shared" si="5"/>
        <v>9280743.210000098</v>
      </c>
      <c r="L36" s="116">
        <v>1910700.4</v>
      </c>
      <c r="M36" s="113">
        <v>1277111.93</v>
      </c>
      <c r="N36" s="113">
        <v>471228.53</v>
      </c>
      <c r="O36" s="113">
        <v>5855.31</v>
      </c>
      <c r="P36" s="113"/>
      <c r="Q36" s="113"/>
      <c r="R36" s="113"/>
      <c r="S36" s="113"/>
      <c r="T36" s="115">
        <f t="shared" si="6"/>
        <v>3664896.1700000004</v>
      </c>
      <c r="U36" s="117">
        <f t="shared" si="7"/>
        <v>12945639.380000098</v>
      </c>
    </row>
    <row r="37" spans="1:21" ht="21">
      <c r="A37" s="3" t="s">
        <v>176</v>
      </c>
      <c r="B37" s="4">
        <v>2100700028</v>
      </c>
      <c r="C37" s="113">
        <v>11119007.370000001</v>
      </c>
      <c r="D37" s="113">
        <v>106722.03000000001</v>
      </c>
      <c r="E37" s="113">
        <v>4627021.980000001</v>
      </c>
      <c r="F37" s="113">
        <v>121745</v>
      </c>
      <c r="G37" s="113">
        <v>334520</v>
      </c>
      <c r="H37" s="114"/>
      <c r="I37" s="113"/>
      <c r="J37" s="113">
        <v>1</v>
      </c>
      <c r="K37" s="115">
        <f t="shared" si="5"/>
        <v>16309017.380000003</v>
      </c>
      <c r="L37" s="116">
        <v>1849064.9</v>
      </c>
      <c r="M37" s="113">
        <v>1235914.77</v>
      </c>
      <c r="N37" s="113">
        <v>456027.61</v>
      </c>
      <c r="O37" s="113">
        <v>5666.43</v>
      </c>
      <c r="P37" s="113"/>
      <c r="Q37" s="113"/>
      <c r="R37" s="113"/>
      <c r="S37" s="113"/>
      <c r="T37" s="115">
        <f t="shared" si="6"/>
        <v>3546673.71</v>
      </c>
      <c r="U37" s="117">
        <f t="shared" si="7"/>
        <v>19855691.090000004</v>
      </c>
    </row>
    <row r="38" spans="1:21" ht="21">
      <c r="A38" s="3" t="s">
        <v>177</v>
      </c>
      <c r="B38" s="4">
        <v>2100700029</v>
      </c>
      <c r="C38" s="113">
        <v>4997481.55</v>
      </c>
      <c r="D38" s="113">
        <v>12056938.380000003</v>
      </c>
      <c r="E38" s="113">
        <v>13848401.370000001</v>
      </c>
      <c r="F38" s="113">
        <v>25376.010000000002</v>
      </c>
      <c r="G38" s="113">
        <v>189440</v>
      </c>
      <c r="H38" s="114"/>
      <c r="I38" s="113"/>
      <c r="J38" s="113">
        <v>4</v>
      </c>
      <c r="K38" s="115">
        <f t="shared" si="5"/>
        <v>31117641.310000006</v>
      </c>
      <c r="L38" s="116">
        <v>862896.95</v>
      </c>
      <c r="M38" s="113">
        <v>576760.22</v>
      </c>
      <c r="N38" s="113">
        <v>212812.89</v>
      </c>
      <c r="O38" s="113">
        <v>2644.33</v>
      </c>
      <c r="P38" s="113"/>
      <c r="Q38" s="113"/>
      <c r="R38" s="113"/>
      <c r="S38" s="113"/>
      <c r="T38" s="115">
        <f t="shared" si="6"/>
        <v>1655114.3900000001</v>
      </c>
      <c r="U38" s="117">
        <f t="shared" si="7"/>
        <v>32772755.700000007</v>
      </c>
    </row>
    <row r="39" spans="1:21" ht="21">
      <c r="A39" s="3" t="s">
        <v>178</v>
      </c>
      <c r="B39" s="4">
        <v>2100700031</v>
      </c>
      <c r="C39" s="113">
        <v>6143904.5</v>
      </c>
      <c r="D39" s="113">
        <v>144656.96000000002</v>
      </c>
      <c r="E39" s="113">
        <v>1729091.69</v>
      </c>
      <c r="F39" s="113">
        <v>49894.8</v>
      </c>
      <c r="G39" s="113">
        <v>2762668</v>
      </c>
      <c r="H39" s="114"/>
      <c r="I39" s="113"/>
      <c r="J39" s="113"/>
      <c r="K39" s="115">
        <f t="shared" si="5"/>
        <v>10830215.95</v>
      </c>
      <c r="L39" s="116">
        <v>1047803.44</v>
      </c>
      <c r="M39" s="113">
        <v>700351.7</v>
      </c>
      <c r="N39" s="113">
        <v>258415.65</v>
      </c>
      <c r="O39" s="113">
        <v>3210.98</v>
      </c>
      <c r="P39" s="113"/>
      <c r="Q39" s="113"/>
      <c r="R39" s="113"/>
      <c r="S39" s="113"/>
      <c r="T39" s="115">
        <f t="shared" si="6"/>
        <v>2009781.7699999998</v>
      </c>
      <c r="U39" s="117">
        <f t="shared" si="7"/>
        <v>12839997.719999999</v>
      </c>
    </row>
    <row r="40" spans="1:21" ht="21">
      <c r="A40" s="3" t="s">
        <v>179</v>
      </c>
      <c r="B40" s="4">
        <v>2100700032</v>
      </c>
      <c r="C40" s="113">
        <v>5883875.6</v>
      </c>
      <c r="D40" s="113">
        <v>1183507.1500000001</v>
      </c>
      <c r="E40" s="113">
        <v>2008651.17</v>
      </c>
      <c r="F40" s="113">
        <v>550003</v>
      </c>
      <c r="G40" s="113">
        <v>3546299</v>
      </c>
      <c r="H40" s="114"/>
      <c r="I40" s="113"/>
      <c r="J40" s="113"/>
      <c r="K40" s="115">
        <f t="shared" si="5"/>
        <v>13172335.92</v>
      </c>
      <c r="L40" s="116">
        <v>862896.95</v>
      </c>
      <c r="M40" s="113">
        <v>576760.22</v>
      </c>
      <c r="N40" s="113">
        <v>212812.89</v>
      </c>
      <c r="O40" s="113">
        <v>2644.33</v>
      </c>
      <c r="P40" s="113"/>
      <c r="Q40" s="113"/>
      <c r="R40" s="113"/>
      <c r="S40" s="113"/>
      <c r="T40" s="115">
        <f t="shared" si="6"/>
        <v>1655114.3900000001</v>
      </c>
      <c r="U40" s="117">
        <f t="shared" si="7"/>
        <v>14827450.31</v>
      </c>
    </row>
    <row r="41" spans="1:21" ht="21">
      <c r="A41" s="3" t="s">
        <v>180</v>
      </c>
      <c r="B41" s="4">
        <v>2100700034</v>
      </c>
      <c r="C41" s="113">
        <v>2612880.44</v>
      </c>
      <c r="D41" s="113">
        <v>15736.309999999998</v>
      </c>
      <c r="E41" s="113">
        <v>329741.93</v>
      </c>
      <c r="F41" s="113">
        <v>2820</v>
      </c>
      <c r="G41" s="113">
        <v>96880</v>
      </c>
      <c r="H41" s="114"/>
      <c r="I41" s="113"/>
      <c r="J41" s="113"/>
      <c r="K41" s="115">
        <f t="shared" si="5"/>
        <v>3058058.68</v>
      </c>
      <c r="L41" s="116">
        <v>369812.98</v>
      </c>
      <c r="M41" s="113">
        <v>247182.95</v>
      </c>
      <c r="N41" s="113">
        <v>91205.52</v>
      </c>
      <c r="O41" s="113">
        <v>1133.29</v>
      </c>
      <c r="P41" s="113"/>
      <c r="Q41" s="113"/>
      <c r="R41" s="113"/>
      <c r="S41" s="113"/>
      <c r="T41" s="115">
        <f t="shared" si="6"/>
        <v>709334.74</v>
      </c>
      <c r="U41" s="117">
        <f t="shared" si="7"/>
        <v>3767393.42</v>
      </c>
    </row>
    <row r="42" spans="1:21" ht="21">
      <c r="A42" s="3" t="s">
        <v>181</v>
      </c>
      <c r="B42" s="4">
        <v>2100700039</v>
      </c>
      <c r="C42" s="113">
        <v>1237984.5</v>
      </c>
      <c r="D42" s="113">
        <v>10737.420000000006</v>
      </c>
      <c r="E42" s="113">
        <v>761679.59</v>
      </c>
      <c r="F42" s="113"/>
      <c r="G42" s="113">
        <v>415312</v>
      </c>
      <c r="H42" s="114"/>
      <c r="I42" s="113"/>
      <c r="J42" s="113"/>
      <c r="K42" s="115">
        <f t="shared" si="5"/>
        <v>2425713.51</v>
      </c>
      <c r="L42" s="116">
        <v>184906.49</v>
      </c>
      <c r="M42" s="113">
        <v>123591.48</v>
      </c>
      <c r="N42" s="113">
        <v>45602.76</v>
      </c>
      <c r="O42" s="113">
        <v>566.64</v>
      </c>
      <c r="P42" s="113"/>
      <c r="Q42" s="113"/>
      <c r="R42" s="113"/>
      <c r="S42" s="113"/>
      <c r="T42" s="115">
        <f t="shared" si="6"/>
        <v>354667.37</v>
      </c>
      <c r="U42" s="117">
        <f t="shared" si="7"/>
        <v>2780380.88</v>
      </c>
    </row>
    <row r="43" spans="1:21" ht="21">
      <c r="A43" s="3" t="s">
        <v>182</v>
      </c>
      <c r="B43" s="4">
        <v>2100700042</v>
      </c>
      <c r="C43" s="113">
        <v>2393287.24</v>
      </c>
      <c r="D43" s="113">
        <v>2852.9700000000003</v>
      </c>
      <c r="E43" s="113">
        <v>410311.55</v>
      </c>
      <c r="F43" s="113">
        <v>25010</v>
      </c>
      <c r="G43" s="113">
        <v>138956</v>
      </c>
      <c r="H43" s="114"/>
      <c r="I43" s="113"/>
      <c r="J43" s="113"/>
      <c r="K43" s="115">
        <f t="shared" si="5"/>
        <v>2970417.7600000002</v>
      </c>
      <c r="L43" s="116">
        <v>184906.49</v>
      </c>
      <c r="M43" s="113">
        <v>123591.48</v>
      </c>
      <c r="N43" s="113">
        <v>45602.76</v>
      </c>
      <c r="O43" s="113">
        <v>566.64</v>
      </c>
      <c r="P43" s="113"/>
      <c r="Q43" s="113"/>
      <c r="R43" s="113"/>
      <c r="S43" s="113"/>
      <c r="T43" s="115">
        <f t="shared" si="6"/>
        <v>354667.37</v>
      </c>
      <c r="U43" s="117">
        <f t="shared" si="7"/>
        <v>3325085.1300000004</v>
      </c>
    </row>
    <row r="44" spans="1:21" ht="21">
      <c r="A44" s="3" t="s">
        <v>348</v>
      </c>
      <c r="B44" s="4">
        <v>2100700043</v>
      </c>
      <c r="C44" s="113">
        <v>1891273</v>
      </c>
      <c r="D44" s="113">
        <v>1063416.94</v>
      </c>
      <c r="E44" s="113">
        <v>1877219.4</v>
      </c>
      <c r="F44" s="113">
        <v>11693.6</v>
      </c>
      <c r="G44" s="113">
        <v>84330</v>
      </c>
      <c r="H44" s="114"/>
      <c r="I44" s="113"/>
      <c r="J44" s="113"/>
      <c r="K44" s="115">
        <f t="shared" si="5"/>
        <v>4927932.9399999995</v>
      </c>
      <c r="L44" s="116">
        <v>308177.48</v>
      </c>
      <c r="M44" s="113">
        <v>205985.79</v>
      </c>
      <c r="N44" s="113">
        <v>76004.6</v>
      </c>
      <c r="O44" s="113">
        <v>944.4</v>
      </c>
      <c r="P44" s="113"/>
      <c r="Q44" s="113"/>
      <c r="R44" s="113"/>
      <c r="S44" s="113"/>
      <c r="T44" s="115">
        <f t="shared" si="6"/>
        <v>591112.27</v>
      </c>
      <c r="U44" s="117">
        <f t="shared" si="7"/>
        <v>5519045.209999999</v>
      </c>
    </row>
  </sheetData>
  <sheetProtection/>
  <mergeCells count="5">
    <mergeCell ref="A3:A4"/>
    <mergeCell ref="C3:K3"/>
    <mergeCell ref="L3:T3"/>
    <mergeCell ref="U3:U4"/>
    <mergeCell ref="B3:B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N21" sqref="N2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J71"/>
  <sheetViews>
    <sheetView zoomScale="80" zoomScaleNormal="80" zoomScalePageLayoutView="0" workbookViewId="0" topLeftCell="A38">
      <selection activeCell="D13" sqref="D13"/>
    </sheetView>
  </sheetViews>
  <sheetFormatPr defaultColWidth="9.140625" defaultRowHeight="15"/>
  <cols>
    <col min="1" max="1" width="9.28125" style="12" bestFit="1" customWidth="1"/>
    <col min="2" max="2" width="68.8515625" style="6" customWidth="1"/>
    <col min="3" max="4" width="18.7109375" style="6" bestFit="1" customWidth="1"/>
    <col min="5" max="6" width="16.8515625" style="6" bestFit="1" customWidth="1"/>
    <col min="7" max="7" width="18.7109375" style="6" bestFit="1" customWidth="1"/>
    <col min="8" max="8" width="17.421875" style="6" bestFit="1" customWidth="1"/>
    <col min="9" max="9" width="22.28125" style="7" bestFit="1" customWidth="1"/>
    <col min="10" max="10" width="17.57421875" style="7" bestFit="1" customWidth="1"/>
    <col min="11" max="16384" width="9.140625" style="6" customWidth="1"/>
  </cols>
  <sheetData>
    <row r="1" spans="1:7" ht="21">
      <c r="A1" s="50" t="s">
        <v>349</v>
      </c>
      <c r="C1" s="5"/>
      <c r="D1" s="5"/>
      <c r="E1" s="5"/>
      <c r="F1" s="5"/>
      <c r="G1" s="5"/>
    </row>
    <row r="2" spans="2:10" ht="21">
      <c r="B2" s="50"/>
      <c r="C2" s="449"/>
      <c r="D2" s="449"/>
      <c r="E2" s="449"/>
      <c r="F2" s="449"/>
      <c r="G2" s="449"/>
      <c r="H2" s="52"/>
      <c r="I2" s="53"/>
      <c r="J2" s="54" t="s">
        <v>24</v>
      </c>
    </row>
    <row r="3" spans="1:10" ht="21">
      <c r="A3" s="55" t="s">
        <v>47</v>
      </c>
      <c r="B3" s="55" t="s">
        <v>8</v>
      </c>
      <c r="C3" s="55" t="s">
        <v>1</v>
      </c>
      <c r="D3" s="55" t="s">
        <v>2</v>
      </c>
      <c r="E3" s="55" t="s">
        <v>3</v>
      </c>
      <c r="F3" s="55" t="s">
        <v>11</v>
      </c>
      <c r="G3" s="55" t="s">
        <v>12</v>
      </c>
      <c r="H3" s="55" t="s">
        <v>13</v>
      </c>
      <c r="I3" s="55" t="s">
        <v>14</v>
      </c>
      <c r="J3" s="55" t="s">
        <v>38</v>
      </c>
    </row>
    <row r="4" spans="1:10" ht="21.75" thickBot="1">
      <c r="A4" s="31"/>
      <c r="B4" s="56" t="s">
        <v>12</v>
      </c>
      <c r="C4" s="57">
        <f>SUM(C6:C67)</f>
        <v>11957216750.619997</v>
      </c>
      <c r="D4" s="57">
        <f>SUM(D6:D67)</f>
        <v>529748386.3900001</v>
      </c>
      <c r="E4" s="57">
        <f>SUM(E6:E67)</f>
        <v>3271802251.189999</v>
      </c>
      <c r="F4" s="57">
        <f>SUM(F6:F67)</f>
        <v>107299041.40999997</v>
      </c>
      <c r="G4" s="57">
        <f>SUM(C4:F4)</f>
        <v>15866066429.609995</v>
      </c>
      <c r="H4" s="58"/>
      <c r="I4" s="59"/>
      <c r="J4" s="60"/>
    </row>
    <row r="5" spans="1:10" ht="21.75" thickTop="1">
      <c r="A5" s="61"/>
      <c r="B5" s="62" t="s">
        <v>60</v>
      </c>
      <c r="C5" s="63"/>
      <c r="D5" s="63"/>
      <c r="E5" s="63"/>
      <c r="F5" s="63"/>
      <c r="G5" s="63"/>
      <c r="H5" s="64"/>
      <c r="I5" s="65"/>
      <c r="J5" s="66"/>
    </row>
    <row r="6" spans="1:10" ht="21">
      <c r="A6" s="31">
        <v>1</v>
      </c>
      <c r="B6" s="67" t="s">
        <v>219</v>
      </c>
      <c r="C6" s="68">
        <v>7069957.23</v>
      </c>
      <c r="D6" s="68">
        <v>109563.65</v>
      </c>
      <c r="E6" s="41">
        <v>918141.45</v>
      </c>
      <c r="F6" s="41">
        <v>643138.06</v>
      </c>
      <c r="G6" s="69">
        <f>SUM(C6:F6)</f>
        <v>8740800.39</v>
      </c>
      <c r="H6" s="41">
        <v>26</v>
      </c>
      <c r="I6" s="70" t="s">
        <v>187</v>
      </c>
      <c r="J6" s="43">
        <f>G6/H6</f>
        <v>336184.6303846154</v>
      </c>
    </row>
    <row r="7" spans="1:10" ht="21">
      <c r="A7" s="31">
        <v>2</v>
      </c>
      <c r="B7" s="67" t="s">
        <v>221</v>
      </c>
      <c r="C7" s="68">
        <v>2085469.37</v>
      </c>
      <c r="D7" s="68">
        <v>41298.66</v>
      </c>
      <c r="E7" s="41">
        <v>1097660.15</v>
      </c>
      <c r="F7" s="41">
        <v>206480.29</v>
      </c>
      <c r="G7" s="69">
        <f aca="true" t="shared" si="0" ref="G7:G45">SUM(C7:F7)</f>
        <v>3430908.47</v>
      </c>
      <c r="H7" s="455">
        <v>1</v>
      </c>
      <c r="I7" s="70" t="s">
        <v>222</v>
      </c>
      <c r="J7" s="43">
        <f aca="true" t="shared" si="1" ref="J7:J45">G7/H7</f>
        <v>3430908.47</v>
      </c>
    </row>
    <row r="8" spans="1:10" ht="21">
      <c r="A8" s="31">
        <v>3</v>
      </c>
      <c r="B8" s="67" t="s">
        <v>249</v>
      </c>
      <c r="C8" s="68">
        <v>2506164.94</v>
      </c>
      <c r="D8" s="68">
        <v>24197.59</v>
      </c>
      <c r="E8" s="41">
        <v>495025.42</v>
      </c>
      <c r="F8" s="41">
        <v>106922.43</v>
      </c>
      <c r="G8" s="69">
        <f t="shared" si="0"/>
        <v>3132310.38</v>
      </c>
      <c r="H8" s="455">
        <v>28</v>
      </c>
      <c r="I8" s="70" t="s">
        <v>15</v>
      </c>
      <c r="J8" s="43">
        <f t="shared" si="1"/>
        <v>111868.22785714285</v>
      </c>
    </row>
    <row r="9" spans="1:10" ht="21">
      <c r="A9" s="31">
        <v>4</v>
      </c>
      <c r="B9" s="67" t="s">
        <v>231</v>
      </c>
      <c r="C9" s="68">
        <v>3720439.19</v>
      </c>
      <c r="D9" s="68">
        <v>33112.49</v>
      </c>
      <c r="E9" s="41">
        <v>677403.2</v>
      </c>
      <c r="F9" s="41">
        <v>146314.91</v>
      </c>
      <c r="G9" s="69">
        <f t="shared" si="0"/>
        <v>4577269.79</v>
      </c>
      <c r="H9" s="455">
        <v>1485</v>
      </c>
      <c r="I9" s="70" t="s">
        <v>17</v>
      </c>
      <c r="J9" s="43">
        <f t="shared" si="1"/>
        <v>3082.336558922559</v>
      </c>
    </row>
    <row r="10" spans="1:10" ht="21">
      <c r="A10" s="31">
        <v>5</v>
      </c>
      <c r="B10" s="67" t="s">
        <v>250</v>
      </c>
      <c r="C10" s="68">
        <v>3326635.35</v>
      </c>
      <c r="D10" s="68">
        <v>36698.78</v>
      </c>
      <c r="E10" s="41">
        <v>1087788.53</v>
      </c>
      <c r="F10" s="41">
        <v>180179.4</v>
      </c>
      <c r="G10" s="69">
        <f t="shared" si="0"/>
        <v>4631302.0600000005</v>
      </c>
      <c r="H10" s="455">
        <v>35</v>
      </c>
      <c r="I10" s="70" t="s">
        <v>17</v>
      </c>
      <c r="J10" s="43">
        <f t="shared" si="1"/>
        <v>132322.91600000003</v>
      </c>
    </row>
    <row r="11" spans="1:10" ht="21">
      <c r="A11" s="31">
        <v>6</v>
      </c>
      <c r="B11" s="67" t="s">
        <v>251</v>
      </c>
      <c r="C11" s="68">
        <v>2666934.9</v>
      </c>
      <c r="D11" s="68">
        <v>29291.83</v>
      </c>
      <c r="E11" s="41">
        <v>599241.29</v>
      </c>
      <c r="F11" s="41">
        <v>129432.38</v>
      </c>
      <c r="G11" s="69">
        <f t="shared" si="0"/>
        <v>3424900.4</v>
      </c>
      <c r="H11" s="455">
        <v>7</v>
      </c>
      <c r="I11" s="70" t="s">
        <v>241</v>
      </c>
      <c r="J11" s="43">
        <f t="shared" si="1"/>
        <v>489271.4857142857</v>
      </c>
    </row>
    <row r="12" spans="1:10" ht="21">
      <c r="A12" s="31">
        <v>7</v>
      </c>
      <c r="B12" s="67" t="s">
        <v>186</v>
      </c>
      <c r="C12" s="68">
        <v>29053616.42</v>
      </c>
      <c r="D12" s="68">
        <v>1142680.35</v>
      </c>
      <c r="E12" s="41">
        <v>7500183.28</v>
      </c>
      <c r="F12" s="41">
        <v>4067116.78</v>
      </c>
      <c r="G12" s="69">
        <f t="shared" si="0"/>
        <v>41763596.830000006</v>
      </c>
      <c r="H12" s="455">
        <v>3403</v>
      </c>
      <c r="I12" s="70" t="s">
        <v>187</v>
      </c>
      <c r="J12" s="43">
        <f t="shared" si="1"/>
        <v>12272.582083455776</v>
      </c>
    </row>
    <row r="13" spans="1:10" ht="21">
      <c r="A13" s="31">
        <v>8</v>
      </c>
      <c r="B13" s="67" t="s">
        <v>188</v>
      </c>
      <c r="C13" s="68">
        <v>11313001.48</v>
      </c>
      <c r="D13" s="68">
        <v>183296.93</v>
      </c>
      <c r="E13" s="41">
        <v>2001080.59</v>
      </c>
      <c r="F13" s="41">
        <v>961930.66</v>
      </c>
      <c r="G13" s="69">
        <f t="shared" si="0"/>
        <v>14459309.66</v>
      </c>
      <c r="H13" s="455">
        <v>12</v>
      </c>
      <c r="I13" s="70" t="s">
        <v>189</v>
      </c>
      <c r="J13" s="43">
        <f t="shared" si="1"/>
        <v>1204942.4716666667</v>
      </c>
    </row>
    <row r="14" spans="1:10" ht="21">
      <c r="A14" s="31">
        <v>9</v>
      </c>
      <c r="B14" s="67" t="s">
        <v>190</v>
      </c>
      <c r="C14" s="68">
        <v>3974217.31</v>
      </c>
      <c r="D14" s="68">
        <v>34558.22</v>
      </c>
      <c r="E14" s="41">
        <v>784808.78</v>
      </c>
      <c r="F14" s="41">
        <v>164748.9</v>
      </c>
      <c r="G14" s="69">
        <f t="shared" si="0"/>
        <v>4958333.210000001</v>
      </c>
      <c r="H14" s="455">
        <v>4</v>
      </c>
      <c r="I14" s="70" t="s">
        <v>191</v>
      </c>
      <c r="J14" s="43">
        <f t="shared" si="1"/>
        <v>1239583.3025000002</v>
      </c>
    </row>
    <row r="15" spans="1:10" ht="21">
      <c r="A15" s="31">
        <v>10</v>
      </c>
      <c r="B15" s="67" t="s">
        <v>372</v>
      </c>
      <c r="C15" s="68">
        <v>532478.32</v>
      </c>
      <c r="D15" s="68">
        <v>47482.71</v>
      </c>
      <c r="E15" s="41">
        <v>128803.13</v>
      </c>
      <c r="F15" s="41">
        <v>135959.42</v>
      </c>
      <c r="G15" s="69">
        <f t="shared" si="0"/>
        <v>844723.58</v>
      </c>
      <c r="H15" s="455">
        <v>40</v>
      </c>
      <c r="I15" s="70" t="s">
        <v>187</v>
      </c>
      <c r="J15" s="43">
        <f t="shared" si="1"/>
        <v>21118.0895</v>
      </c>
    </row>
    <row r="16" spans="1:10" ht="21">
      <c r="A16" s="31">
        <v>11</v>
      </c>
      <c r="B16" s="67" t="s">
        <v>192</v>
      </c>
      <c r="C16" s="68">
        <v>3555009.25</v>
      </c>
      <c r="D16" s="68">
        <v>28274.91</v>
      </c>
      <c r="E16" s="41">
        <v>642116.27</v>
      </c>
      <c r="F16" s="41">
        <v>134794.55</v>
      </c>
      <c r="G16" s="69">
        <f t="shared" si="0"/>
        <v>4360194.9799999995</v>
      </c>
      <c r="H16" s="455">
        <v>149</v>
      </c>
      <c r="I16" s="70" t="s">
        <v>187</v>
      </c>
      <c r="J16" s="43">
        <f t="shared" si="1"/>
        <v>29263.053557046976</v>
      </c>
    </row>
    <row r="17" spans="1:10" ht="42">
      <c r="A17" s="450">
        <v>12</v>
      </c>
      <c r="B17" s="444" t="s">
        <v>194</v>
      </c>
      <c r="C17" s="445">
        <v>1531874.29</v>
      </c>
      <c r="D17" s="445">
        <v>52629.39</v>
      </c>
      <c r="E17" s="446">
        <v>2200509.6</v>
      </c>
      <c r="F17" s="446">
        <v>312476.76</v>
      </c>
      <c r="G17" s="81">
        <f t="shared" si="0"/>
        <v>4097490.04</v>
      </c>
      <c r="H17" s="456">
        <v>265</v>
      </c>
      <c r="I17" s="447" t="s">
        <v>187</v>
      </c>
      <c r="J17" s="43">
        <f t="shared" si="1"/>
        <v>15462.226566037736</v>
      </c>
    </row>
    <row r="18" spans="1:10" ht="21">
      <c r="A18" s="31">
        <v>13</v>
      </c>
      <c r="B18" s="444" t="s">
        <v>353</v>
      </c>
      <c r="C18" s="445">
        <v>2693340.86</v>
      </c>
      <c r="D18" s="445">
        <v>12310.96</v>
      </c>
      <c r="E18" s="446">
        <v>266665.68</v>
      </c>
      <c r="F18" s="446">
        <v>660864.49</v>
      </c>
      <c r="G18" s="81">
        <f t="shared" si="0"/>
        <v>3633181.99</v>
      </c>
      <c r="H18" s="456">
        <v>54754</v>
      </c>
      <c r="I18" s="447" t="s">
        <v>370</v>
      </c>
      <c r="J18" s="43">
        <f t="shared" si="1"/>
        <v>66.35464057420462</v>
      </c>
    </row>
    <row r="19" spans="1:10" ht="21">
      <c r="A19" s="31">
        <v>14</v>
      </c>
      <c r="B19" s="67" t="s">
        <v>215</v>
      </c>
      <c r="C19" s="68">
        <v>10110734.48</v>
      </c>
      <c r="D19" s="68">
        <v>216510.51</v>
      </c>
      <c r="E19" s="41">
        <v>6752264.14</v>
      </c>
      <c r="F19" s="41">
        <v>1268766.71</v>
      </c>
      <c r="G19" s="69">
        <f t="shared" si="0"/>
        <v>18348275.84</v>
      </c>
      <c r="H19" s="455">
        <v>28</v>
      </c>
      <c r="I19" s="70" t="s">
        <v>187</v>
      </c>
      <c r="J19" s="43">
        <f t="shared" si="1"/>
        <v>655295.5657142857</v>
      </c>
    </row>
    <row r="20" spans="1:10" ht="21">
      <c r="A20" s="31">
        <v>15</v>
      </c>
      <c r="B20" s="67" t="s">
        <v>216</v>
      </c>
      <c r="C20" s="68">
        <v>4847240.86</v>
      </c>
      <c r="D20" s="68">
        <v>35319.71</v>
      </c>
      <c r="E20" s="41">
        <v>791736.79</v>
      </c>
      <c r="F20" s="41">
        <v>264217.54</v>
      </c>
      <c r="G20" s="69">
        <f t="shared" si="0"/>
        <v>5938514.9</v>
      </c>
      <c r="H20" s="455">
        <v>56</v>
      </c>
      <c r="I20" s="70" t="s">
        <v>187</v>
      </c>
      <c r="J20" s="43">
        <f t="shared" si="1"/>
        <v>106044.90892857143</v>
      </c>
    </row>
    <row r="21" spans="1:10" ht="21">
      <c r="A21" s="31">
        <v>16</v>
      </c>
      <c r="B21" s="67" t="s">
        <v>195</v>
      </c>
      <c r="C21" s="68">
        <v>750714.93</v>
      </c>
      <c r="D21" s="68">
        <v>33107.58</v>
      </c>
      <c r="E21" s="41">
        <v>173126.7</v>
      </c>
      <c r="F21" s="41">
        <v>244775.09</v>
      </c>
      <c r="G21" s="69">
        <f>SUM(C21:F21)</f>
        <v>1201724.3</v>
      </c>
      <c r="H21" s="455">
        <v>96</v>
      </c>
      <c r="I21" s="70" t="s">
        <v>187</v>
      </c>
      <c r="J21" s="43">
        <f t="shared" si="1"/>
        <v>12517.961458333333</v>
      </c>
    </row>
    <row r="22" spans="1:10" ht="21">
      <c r="A22" s="31">
        <v>17</v>
      </c>
      <c r="B22" s="67" t="s">
        <v>354</v>
      </c>
      <c r="C22" s="68">
        <v>867228.33</v>
      </c>
      <c r="D22" s="68">
        <v>34226.43</v>
      </c>
      <c r="E22" s="41">
        <v>357116.48</v>
      </c>
      <c r="F22" s="41">
        <v>275158.61</v>
      </c>
      <c r="G22" s="69">
        <f t="shared" si="0"/>
        <v>1533729.85</v>
      </c>
      <c r="H22" s="455">
        <v>92</v>
      </c>
      <c r="I22" s="70" t="s">
        <v>187</v>
      </c>
      <c r="J22" s="43">
        <f>G22/H22</f>
        <v>16670.976630434783</v>
      </c>
    </row>
    <row r="23" spans="1:10" ht="21">
      <c r="A23" s="31">
        <v>18</v>
      </c>
      <c r="B23" s="67" t="s">
        <v>355</v>
      </c>
      <c r="C23" s="68">
        <v>862142.2</v>
      </c>
      <c r="D23" s="68">
        <v>3356.54</v>
      </c>
      <c r="E23" s="41">
        <v>551969.34</v>
      </c>
      <c r="F23" s="41">
        <v>91150.58</v>
      </c>
      <c r="G23" s="69">
        <f t="shared" si="0"/>
        <v>1508618.6600000001</v>
      </c>
      <c r="H23" s="455">
        <v>1</v>
      </c>
      <c r="I23" s="70" t="s">
        <v>371</v>
      </c>
      <c r="J23" s="43">
        <f>G23/H23</f>
        <v>1508618.6600000001</v>
      </c>
    </row>
    <row r="24" spans="1:10" ht="21">
      <c r="A24" s="31">
        <v>19</v>
      </c>
      <c r="B24" s="67" t="s">
        <v>196</v>
      </c>
      <c r="C24" s="68">
        <v>33856951.38</v>
      </c>
      <c r="D24" s="71">
        <v>337914.53</v>
      </c>
      <c r="E24" s="41">
        <v>7975205.67</v>
      </c>
      <c r="F24" s="41">
        <v>2072334.08</v>
      </c>
      <c r="G24" s="69">
        <f t="shared" si="0"/>
        <v>44242405.660000004</v>
      </c>
      <c r="H24" s="455">
        <v>4</v>
      </c>
      <c r="I24" s="70" t="s">
        <v>17</v>
      </c>
      <c r="J24" s="43">
        <f t="shared" si="1"/>
        <v>11060601.415000001</v>
      </c>
    </row>
    <row r="25" spans="1:10" ht="21">
      <c r="A25" s="31">
        <v>20</v>
      </c>
      <c r="B25" s="67" t="s">
        <v>197</v>
      </c>
      <c r="C25" s="68">
        <v>33967078.13</v>
      </c>
      <c r="D25" s="71">
        <v>346362.4</v>
      </c>
      <c r="E25" s="41">
        <v>8174585.81</v>
      </c>
      <c r="F25" s="41">
        <v>2124142.43</v>
      </c>
      <c r="G25" s="69">
        <f t="shared" si="0"/>
        <v>44612168.77</v>
      </c>
      <c r="H25" s="457">
        <v>7</v>
      </c>
      <c r="I25" s="70" t="s">
        <v>198</v>
      </c>
      <c r="J25" s="43">
        <f t="shared" si="1"/>
        <v>6373166.967142858</v>
      </c>
    </row>
    <row r="26" spans="1:10" ht="21">
      <c r="A26" s="31">
        <v>21</v>
      </c>
      <c r="B26" s="67" t="s">
        <v>200</v>
      </c>
      <c r="C26" s="68">
        <v>28318929.83</v>
      </c>
      <c r="D26" s="71">
        <v>417407.06</v>
      </c>
      <c r="E26" s="41">
        <v>10875463.29</v>
      </c>
      <c r="F26" s="41">
        <v>10665192.47</v>
      </c>
      <c r="G26" s="69">
        <f t="shared" si="0"/>
        <v>50276992.64999999</v>
      </c>
      <c r="H26" s="454">
        <v>85</v>
      </c>
      <c r="I26" s="70" t="s">
        <v>191</v>
      </c>
      <c r="J26" s="43">
        <f t="shared" si="1"/>
        <v>591494.0311764705</v>
      </c>
    </row>
    <row r="27" spans="1:10" ht="21">
      <c r="A27" s="31">
        <v>22</v>
      </c>
      <c r="B27" s="67" t="s">
        <v>201</v>
      </c>
      <c r="C27" s="68">
        <v>8301999.31</v>
      </c>
      <c r="D27" s="71">
        <v>198152.04</v>
      </c>
      <c r="E27" s="41">
        <v>2268542.93</v>
      </c>
      <c r="F27" s="41">
        <v>2687247.35</v>
      </c>
      <c r="G27" s="69">
        <f>SUBTOTAL(9,C27:F27)</f>
        <v>13455941.629999999</v>
      </c>
      <c r="H27" s="72">
        <v>132</v>
      </c>
      <c r="I27" s="70" t="s">
        <v>187</v>
      </c>
      <c r="J27" s="43">
        <f>G27/H27</f>
        <v>101938.95174242424</v>
      </c>
    </row>
    <row r="28" spans="1:10" ht="21">
      <c r="A28" s="31">
        <v>23</v>
      </c>
      <c r="B28" s="67" t="s">
        <v>220</v>
      </c>
      <c r="C28" s="68">
        <v>6046177.93</v>
      </c>
      <c r="D28" s="71">
        <v>449454.08</v>
      </c>
      <c r="E28" s="41">
        <v>4104881.8</v>
      </c>
      <c r="F28" s="41">
        <v>1285903.87</v>
      </c>
      <c r="G28" s="69">
        <f t="shared" si="0"/>
        <v>11886417.68</v>
      </c>
      <c r="H28" s="41">
        <v>125</v>
      </c>
      <c r="I28" s="70" t="s">
        <v>187</v>
      </c>
      <c r="J28" s="43">
        <f t="shared" si="1"/>
        <v>95091.34144</v>
      </c>
    </row>
    <row r="29" spans="1:10" ht="42">
      <c r="A29" s="450">
        <v>24</v>
      </c>
      <c r="B29" s="473" t="s">
        <v>208</v>
      </c>
      <c r="C29" s="445">
        <v>1476563193.68</v>
      </c>
      <c r="D29" s="448">
        <v>67687513.52</v>
      </c>
      <c r="E29" s="446">
        <v>405768190.98</v>
      </c>
      <c r="F29" s="446">
        <v>1420080.41</v>
      </c>
      <c r="G29" s="81">
        <f t="shared" si="0"/>
        <v>1951438978.5900002</v>
      </c>
      <c r="H29" s="456">
        <v>8147</v>
      </c>
      <c r="I29" s="447" t="s">
        <v>187</v>
      </c>
      <c r="J29" s="43">
        <f t="shared" si="1"/>
        <v>239528.53548422735</v>
      </c>
    </row>
    <row r="30" spans="1:10" ht="21">
      <c r="A30" s="31">
        <v>25</v>
      </c>
      <c r="B30" s="67" t="s">
        <v>209</v>
      </c>
      <c r="C30" s="68">
        <v>1359614324.76</v>
      </c>
      <c r="D30" s="71">
        <v>62251187.07</v>
      </c>
      <c r="E30" s="41">
        <v>374025361.74</v>
      </c>
      <c r="F30" s="41">
        <v>385118.17</v>
      </c>
      <c r="G30" s="69">
        <f t="shared" si="0"/>
        <v>1796275991.74</v>
      </c>
      <c r="H30" s="455">
        <v>12</v>
      </c>
      <c r="I30" s="70" t="s">
        <v>210</v>
      </c>
      <c r="J30" s="43">
        <f t="shared" si="1"/>
        <v>149689665.97833332</v>
      </c>
    </row>
    <row r="31" spans="1:10" ht="21">
      <c r="A31" s="31">
        <v>26</v>
      </c>
      <c r="B31" s="67" t="s">
        <v>211</v>
      </c>
      <c r="C31" s="68">
        <v>1139923080.71</v>
      </c>
      <c r="D31" s="71">
        <v>51866169.04</v>
      </c>
      <c r="E31" s="41">
        <v>311250360.8</v>
      </c>
      <c r="F31" s="41">
        <v>154790.73</v>
      </c>
      <c r="G31" s="69">
        <f t="shared" si="0"/>
        <v>1503194401.28</v>
      </c>
      <c r="H31" s="455">
        <v>22</v>
      </c>
      <c r="I31" s="70" t="s">
        <v>204</v>
      </c>
      <c r="J31" s="43">
        <f t="shared" si="1"/>
        <v>68327018.24</v>
      </c>
    </row>
    <row r="32" spans="1:10" ht="21">
      <c r="A32" s="31">
        <v>27</v>
      </c>
      <c r="B32" s="67" t="s">
        <v>202</v>
      </c>
      <c r="C32" s="68">
        <v>1643173372.76</v>
      </c>
      <c r="D32" s="71">
        <v>73083490.24</v>
      </c>
      <c r="E32" s="41">
        <v>442770049.09</v>
      </c>
      <c r="F32" s="41">
        <v>5073465.81</v>
      </c>
      <c r="G32" s="69">
        <f t="shared" si="0"/>
        <v>2164100377.9</v>
      </c>
      <c r="H32" s="455">
        <v>81831</v>
      </c>
      <c r="I32" s="70" t="s">
        <v>23</v>
      </c>
      <c r="J32" s="43">
        <f t="shared" si="1"/>
        <v>26445.972527526243</v>
      </c>
    </row>
    <row r="33" spans="1:10" ht="21">
      <c r="A33" s="31">
        <v>28</v>
      </c>
      <c r="B33" s="67" t="s">
        <v>203</v>
      </c>
      <c r="C33" s="68">
        <v>1477802689.88</v>
      </c>
      <c r="D33" s="71">
        <v>67528272.66</v>
      </c>
      <c r="E33" s="41">
        <v>404925303.52</v>
      </c>
      <c r="F33" s="41">
        <v>611622.61</v>
      </c>
      <c r="G33" s="69">
        <f t="shared" si="0"/>
        <v>1950867888.67</v>
      </c>
      <c r="H33" s="41">
        <v>105</v>
      </c>
      <c r="I33" s="70" t="s">
        <v>204</v>
      </c>
      <c r="J33" s="43">
        <f t="shared" si="1"/>
        <v>18579694.177809525</v>
      </c>
    </row>
    <row r="34" spans="1:10" ht="21">
      <c r="A34" s="31">
        <v>29</v>
      </c>
      <c r="B34" s="67" t="s">
        <v>227</v>
      </c>
      <c r="C34" s="68">
        <v>1348181.33</v>
      </c>
      <c r="D34" s="71">
        <v>125202.04</v>
      </c>
      <c r="E34" s="41">
        <v>304293.88</v>
      </c>
      <c r="F34" s="41">
        <v>305754.13</v>
      </c>
      <c r="G34" s="69">
        <f t="shared" si="0"/>
        <v>2083431.38</v>
      </c>
      <c r="H34" s="455">
        <v>8308</v>
      </c>
      <c r="I34" s="70" t="s">
        <v>23</v>
      </c>
      <c r="J34" s="43">
        <f t="shared" si="1"/>
        <v>250.77411892152142</v>
      </c>
    </row>
    <row r="35" spans="1:10" ht="21">
      <c r="A35" s="31">
        <v>30</v>
      </c>
      <c r="B35" s="67" t="s">
        <v>205</v>
      </c>
      <c r="C35" s="68">
        <v>1252269203.51</v>
      </c>
      <c r="D35" s="71">
        <v>57286906.28</v>
      </c>
      <c r="E35" s="41">
        <v>344171271.01</v>
      </c>
      <c r="F35" s="41">
        <v>1326078.48</v>
      </c>
      <c r="G35" s="69">
        <f t="shared" si="0"/>
        <v>1655053459.28</v>
      </c>
      <c r="H35" s="455">
        <v>5</v>
      </c>
      <c r="I35" s="70" t="s">
        <v>191</v>
      </c>
      <c r="J35" s="43">
        <f t="shared" si="1"/>
        <v>331010691.856</v>
      </c>
    </row>
    <row r="36" spans="1:10" ht="21">
      <c r="A36" s="31">
        <v>31</v>
      </c>
      <c r="B36" s="67" t="s">
        <v>207</v>
      </c>
      <c r="C36" s="68">
        <v>909371042.79</v>
      </c>
      <c r="D36" s="71">
        <v>41534282.54</v>
      </c>
      <c r="E36" s="41">
        <v>249679161.04</v>
      </c>
      <c r="F36" s="41">
        <v>617398.27</v>
      </c>
      <c r="G36" s="69">
        <f t="shared" si="0"/>
        <v>1201201884.6399999</v>
      </c>
      <c r="H36" s="455">
        <v>36634</v>
      </c>
      <c r="I36" s="70" t="s">
        <v>23</v>
      </c>
      <c r="J36" s="43">
        <f t="shared" si="1"/>
        <v>32789.26365234481</v>
      </c>
    </row>
    <row r="37" spans="1:10" ht="21">
      <c r="A37" s="31">
        <v>32</v>
      </c>
      <c r="B37" s="67" t="s">
        <v>462</v>
      </c>
      <c r="C37" s="68">
        <v>1022845031.84</v>
      </c>
      <c r="D37" s="71">
        <v>46722643.58</v>
      </c>
      <c r="E37" s="41">
        <v>280639974.22</v>
      </c>
      <c r="F37" s="41">
        <v>644739.44</v>
      </c>
      <c r="G37" s="69">
        <f t="shared" si="0"/>
        <v>1350852389.0800002</v>
      </c>
      <c r="H37" s="455">
        <v>22271</v>
      </c>
      <c r="I37" s="70" t="s">
        <v>23</v>
      </c>
      <c r="J37" s="43">
        <f t="shared" si="1"/>
        <v>60655.219302231606</v>
      </c>
    </row>
    <row r="38" spans="1:10" ht="21">
      <c r="A38" s="31">
        <v>33</v>
      </c>
      <c r="B38" s="67" t="s">
        <v>228</v>
      </c>
      <c r="C38" s="68">
        <v>1057788.3</v>
      </c>
      <c r="D38" s="71">
        <v>10613.29</v>
      </c>
      <c r="E38" s="41">
        <v>236073.85</v>
      </c>
      <c r="F38" s="41">
        <v>464029.33</v>
      </c>
      <c r="G38" s="69">
        <f t="shared" si="0"/>
        <v>1768504.7700000003</v>
      </c>
      <c r="H38" s="455">
        <v>7</v>
      </c>
      <c r="I38" s="70" t="s">
        <v>187</v>
      </c>
      <c r="J38" s="43">
        <f t="shared" si="1"/>
        <v>252643.5385714286</v>
      </c>
    </row>
    <row r="39" spans="1:10" ht="21">
      <c r="A39" s="31">
        <v>34</v>
      </c>
      <c r="B39" s="67" t="s">
        <v>213</v>
      </c>
      <c r="C39" s="68">
        <v>5168348.5</v>
      </c>
      <c r="D39" s="71">
        <v>100941.77</v>
      </c>
      <c r="E39" s="41">
        <v>1696804.25</v>
      </c>
      <c r="F39" s="41">
        <v>587150.36</v>
      </c>
      <c r="G39" s="69">
        <f t="shared" si="0"/>
        <v>7553244.88</v>
      </c>
      <c r="H39" s="41">
        <v>56</v>
      </c>
      <c r="I39" s="70" t="s">
        <v>17</v>
      </c>
      <c r="J39" s="43">
        <f t="shared" si="1"/>
        <v>134879.37285714285</v>
      </c>
    </row>
    <row r="40" spans="1:10" ht="21">
      <c r="A40" s="31">
        <v>35</v>
      </c>
      <c r="B40" s="67" t="s">
        <v>212</v>
      </c>
      <c r="C40" s="68">
        <v>10928819.49</v>
      </c>
      <c r="D40" s="71">
        <v>199863.14</v>
      </c>
      <c r="E40" s="41">
        <v>4524693.96</v>
      </c>
      <c r="F40" s="41">
        <v>1075285.37</v>
      </c>
      <c r="G40" s="69">
        <f t="shared" si="0"/>
        <v>16728661.96</v>
      </c>
      <c r="H40" s="455">
        <v>18095474</v>
      </c>
      <c r="I40" s="70" t="s">
        <v>23</v>
      </c>
      <c r="J40" s="43">
        <f t="shared" si="1"/>
        <v>0.9244666351376041</v>
      </c>
    </row>
    <row r="41" spans="1:10" ht="21">
      <c r="A41" s="31">
        <v>36</v>
      </c>
      <c r="B41" s="67" t="s">
        <v>214</v>
      </c>
      <c r="C41" s="68">
        <v>5989049.91</v>
      </c>
      <c r="D41" s="71">
        <v>134894.79</v>
      </c>
      <c r="E41" s="41">
        <v>2071299.47</v>
      </c>
      <c r="F41" s="41">
        <v>1098269.4</v>
      </c>
      <c r="G41" s="69">
        <f t="shared" si="0"/>
        <v>9293513.57</v>
      </c>
      <c r="H41" s="41">
        <v>78767</v>
      </c>
      <c r="I41" s="70" t="s">
        <v>187</v>
      </c>
      <c r="J41" s="43">
        <f t="shared" si="1"/>
        <v>117.98740043419198</v>
      </c>
    </row>
    <row r="42" spans="1:10" ht="21">
      <c r="A42" s="31">
        <v>37</v>
      </c>
      <c r="B42" s="474" t="s">
        <v>356</v>
      </c>
      <c r="C42" s="68">
        <v>5522644.89</v>
      </c>
      <c r="D42" s="71">
        <v>63438.27</v>
      </c>
      <c r="E42" s="41">
        <v>1151758.74</v>
      </c>
      <c r="F42" s="41">
        <v>399710.36</v>
      </c>
      <c r="G42" s="69">
        <f>SUBTOTAL(9,C42:F42)</f>
        <v>7137552.26</v>
      </c>
      <c r="H42" s="41">
        <v>149576</v>
      </c>
      <c r="I42" s="70" t="s">
        <v>23</v>
      </c>
      <c r="J42" s="43">
        <f>G42/H42</f>
        <v>47.718566213831096</v>
      </c>
    </row>
    <row r="43" spans="1:10" ht="21">
      <c r="A43" s="31">
        <v>38</v>
      </c>
      <c r="B43" s="67" t="s">
        <v>199</v>
      </c>
      <c r="C43" s="68">
        <v>22524230.96</v>
      </c>
      <c r="D43" s="71">
        <v>1246556.23</v>
      </c>
      <c r="E43" s="41">
        <v>5566198.72</v>
      </c>
      <c r="F43" s="41">
        <v>5959478.86</v>
      </c>
      <c r="G43" s="69">
        <f t="shared" si="0"/>
        <v>35296464.77</v>
      </c>
      <c r="H43" s="41">
        <v>1485</v>
      </c>
      <c r="I43" s="70" t="s">
        <v>187</v>
      </c>
      <c r="J43" s="43">
        <f t="shared" si="1"/>
        <v>23768.66314478115</v>
      </c>
    </row>
    <row r="44" spans="1:10" ht="42">
      <c r="A44" s="450">
        <v>39</v>
      </c>
      <c r="B44" s="473" t="s">
        <v>217</v>
      </c>
      <c r="C44" s="445">
        <v>25439213.07</v>
      </c>
      <c r="D44" s="448">
        <v>494919.63</v>
      </c>
      <c r="E44" s="446">
        <v>8740224.53</v>
      </c>
      <c r="F44" s="446">
        <v>4414094.33</v>
      </c>
      <c r="G44" s="81">
        <f t="shared" si="0"/>
        <v>39088451.559999995</v>
      </c>
      <c r="H44" s="456">
        <v>1074</v>
      </c>
      <c r="I44" s="447" t="s">
        <v>187</v>
      </c>
      <c r="J44" s="43">
        <f t="shared" si="1"/>
        <v>36395.20629422718</v>
      </c>
    </row>
    <row r="45" spans="1:10" ht="21">
      <c r="A45" s="31">
        <v>40</v>
      </c>
      <c r="B45" s="67" t="s">
        <v>257</v>
      </c>
      <c r="C45" s="68">
        <v>1755991.82</v>
      </c>
      <c r="D45" s="71">
        <v>8914.83</v>
      </c>
      <c r="E45" s="41">
        <v>196426.82</v>
      </c>
      <c r="F45" s="41">
        <v>39438.13</v>
      </c>
      <c r="G45" s="69">
        <f t="shared" si="0"/>
        <v>2000771.6</v>
      </c>
      <c r="H45" s="455">
        <v>64</v>
      </c>
      <c r="I45" s="70" t="s">
        <v>17</v>
      </c>
      <c r="J45" s="43">
        <f t="shared" si="1"/>
        <v>31262.05625</v>
      </c>
    </row>
    <row r="46" spans="1:10" ht="21">
      <c r="A46" s="61"/>
      <c r="B46" s="62" t="s">
        <v>61</v>
      </c>
      <c r="C46" s="73"/>
      <c r="D46" s="73"/>
      <c r="E46" s="73"/>
      <c r="F46" s="73"/>
      <c r="G46" s="74"/>
      <c r="H46" s="75"/>
      <c r="I46" s="65"/>
      <c r="J46" s="76"/>
    </row>
    <row r="47" spans="1:10" ht="21">
      <c r="A47" s="31">
        <v>1</v>
      </c>
      <c r="B47" s="77" t="s">
        <v>243</v>
      </c>
      <c r="C47" s="78">
        <v>16389434.22</v>
      </c>
      <c r="D47" s="79">
        <v>46412.38</v>
      </c>
      <c r="E47" s="78">
        <v>1605143.02</v>
      </c>
      <c r="F47" s="78">
        <v>3535904.9</v>
      </c>
      <c r="G47" s="69">
        <f>SUM(C47:F47)</f>
        <v>21576894.52</v>
      </c>
      <c r="H47" s="452">
        <v>352</v>
      </c>
      <c r="I47" s="80" t="s">
        <v>18</v>
      </c>
      <c r="J47" s="81">
        <f>G47/H47</f>
        <v>61297.995795454546</v>
      </c>
    </row>
    <row r="48" spans="1:10" ht="21">
      <c r="A48" s="31">
        <v>2</v>
      </c>
      <c r="B48" s="77" t="s">
        <v>233</v>
      </c>
      <c r="C48" s="78">
        <v>3083256.23</v>
      </c>
      <c r="D48" s="79">
        <v>25598.3</v>
      </c>
      <c r="E48" s="78">
        <v>558634.88</v>
      </c>
      <c r="F48" s="78">
        <v>129906.67</v>
      </c>
      <c r="G48" s="69">
        <f>SUM(C48:F48)</f>
        <v>3797396.0799999996</v>
      </c>
      <c r="H48" s="452">
        <v>1</v>
      </c>
      <c r="I48" s="80" t="s">
        <v>19</v>
      </c>
      <c r="J48" s="81">
        <f aca="true" t="shared" si="2" ref="J48:J67">G48/H48</f>
        <v>3797396.0799999996</v>
      </c>
    </row>
    <row r="49" spans="1:10" ht="21">
      <c r="A49" s="31">
        <v>3</v>
      </c>
      <c r="B49" s="17" t="s">
        <v>234</v>
      </c>
      <c r="C49" s="68">
        <v>2162199.54</v>
      </c>
      <c r="D49" s="82">
        <v>20037.14</v>
      </c>
      <c r="E49" s="68">
        <v>444200.47</v>
      </c>
      <c r="F49" s="68">
        <v>97857.24</v>
      </c>
      <c r="G49" s="69">
        <f aca="true" t="shared" si="3" ref="G49:G67">SUM(C49:F49)</f>
        <v>2724294.3900000006</v>
      </c>
      <c r="H49" s="453">
        <v>780</v>
      </c>
      <c r="I49" s="83" t="s">
        <v>235</v>
      </c>
      <c r="J49" s="81">
        <f t="shared" si="2"/>
        <v>3492.685115384616</v>
      </c>
    </row>
    <row r="50" spans="1:10" ht="21">
      <c r="A50" s="31">
        <v>4</v>
      </c>
      <c r="B50" s="77" t="s">
        <v>236</v>
      </c>
      <c r="C50" s="78">
        <v>1563141.1</v>
      </c>
      <c r="D50" s="79">
        <v>20587.97</v>
      </c>
      <c r="E50" s="78">
        <v>645978.74</v>
      </c>
      <c r="F50" s="78">
        <v>1593418.81</v>
      </c>
      <c r="G50" s="69">
        <f t="shared" si="3"/>
        <v>3823126.62</v>
      </c>
      <c r="H50" s="452">
        <v>96746</v>
      </c>
      <c r="I50" s="80" t="s">
        <v>16</v>
      </c>
      <c r="J50" s="81">
        <f t="shared" si="2"/>
        <v>39.51715440431646</v>
      </c>
    </row>
    <row r="51" spans="1:10" ht="21">
      <c r="A51" s="31">
        <v>5</v>
      </c>
      <c r="B51" s="77" t="s">
        <v>237</v>
      </c>
      <c r="C51" s="78">
        <v>2027485.21</v>
      </c>
      <c r="D51" s="79">
        <v>16470.38</v>
      </c>
      <c r="E51" s="78">
        <v>516782.99</v>
      </c>
      <c r="F51" s="78">
        <v>1274735.05</v>
      </c>
      <c r="G51" s="69">
        <f t="shared" si="3"/>
        <v>3835473.63</v>
      </c>
      <c r="H51" s="452">
        <v>66179</v>
      </c>
      <c r="I51" s="80" t="s">
        <v>21</v>
      </c>
      <c r="J51" s="81">
        <f t="shared" si="2"/>
        <v>57.95605297753063</v>
      </c>
    </row>
    <row r="52" spans="1:10" ht="21">
      <c r="A52" s="31">
        <v>6</v>
      </c>
      <c r="B52" s="77" t="s">
        <v>245</v>
      </c>
      <c r="C52" s="78">
        <v>4483758.57</v>
      </c>
      <c r="D52" s="79">
        <v>63058.28</v>
      </c>
      <c r="E52" s="78">
        <v>1438746.73</v>
      </c>
      <c r="F52" s="78">
        <v>263605.3</v>
      </c>
      <c r="G52" s="69">
        <f t="shared" si="3"/>
        <v>6249168.88</v>
      </c>
      <c r="H52" s="452">
        <v>27760</v>
      </c>
      <c r="I52" s="80" t="s">
        <v>246</v>
      </c>
      <c r="J52" s="81">
        <f t="shared" si="2"/>
        <v>225.11415273775216</v>
      </c>
    </row>
    <row r="53" spans="1:10" ht="21">
      <c r="A53" s="31">
        <v>7</v>
      </c>
      <c r="B53" s="17" t="s">
        <v>247</v>
      </c>
      <c r="C53" s="68">
        <v>2158172.36</v>
      </c>
      <c r="D53" s="68">
        <v>30158.31</v>
      </c>
      <c r="E53" s="68">
        <v>688096.26</v>
      </c>
      <c r="F53" s="68">
        <v>126072.1</v>
      </c>
      <c r="G53" s="69">
        <f t="shared" si="3"/>
        <v>3002499.03</v>
      </c>
      <c r="H53" s="453">
        <v>289</v>
      </c>
      <c r="I53" s="83" t="s">
        <v>248</v>
      </c>
      <c r="J53" s="81">
        <f t="shared" si="2"/>
        <v>10389.269999999999</v>
      </c>
    </row>
    <row r="54" spans="1:10" ht="21">
      <c r="A54" s="31">
        <v>8</v>
      </c>
      <c r="B54" s="17" t="s">
        <v>184</v>
      </c>
      <c r="C54" s="68">
        <v>6282883.86</v>
      </c>
      <c r="D54" s="68">
        <v>66225.47</v>
      </c>
      <c r="E54" s="68">
        <v>1527857.18</v>
      </c>
      <c r="F54" s="68">
        <v>393031.5</v>
      </c>
      <c r="G54" s="69">
        <f t="shared" si="3"/>
        <v>8269998.01</v>
      </c>
      <c r="H54" s="454">
        <v>33711</v>
      </c>
      <c r="I54" s="83" t="s">
        <v>185</v>
      </c>
      <c r="J54" s="81">
        <f t="shared" si="2"/>
        <v>245.32045949393373</v>
      </c>
    </row>
    <row r="55" spans="1:10" ht="21">
      <c r="A55" s="31">
        <v>9</v>
      </c>
      <c r="B55" s="77" t="s">
        <v>255</v>
      </c>
      <c r="C55" s="78">
        <v>2903030.27</v>
      </c>
      <c r="D55" s="79">
        <v>22881.4</v>
      </c>
      <c r="E55" s="78">
        <v>543158.32</v>
      </c>
      <c r="F55" s="78">
        <v>132422.87</v>
      </c>
      <c r="G55" s="69">
        <f t="shared" si="3"/>
        <v>3601492.86</v>
      </c>
      <c r="H55" s="452">
        <v>1088</v>
      </c>
      <c r="I55" s="80" t="s">
        <v>22</v>
      </c>
      <c r="J55" s="81">
        <f t="shared" si="2"/>
        <v>3310.195643382353</v>
      </c>
    </row>
    <row r="56" spans="1:10" ht="21">
      <c r="A56" s="31">
        <v>10</v>
      </c>
      <c r="B56" s="77" t="s">
        <v>256</v>
      </c>
      <c r="C56" s="78">
        <v>3519854.27</v>
      </c>
      <c r="D56" s="79">
        <v>20801.27</v>
      </c>
      <c r="E56" s="78">
        <v>455254.36</v>
      </c>
      <c r="F56" s="78">
        <v>488712.01</v>
      </c>
      <c r="G56" s="69">
        <f t="shared" si="3"/>
        <v>4484621.91</v>
      </c>
      <c r="H56" s="452">
        <v>11</v>
      </c>
      <c r="I56" s="80" t="s">
        <v>19</v>
      </c>
      <c r="J56" s="81">
        <f t="shared" si="2"/>
        <v>407692.90090909094</v>
      </c>
    </row>
    <row r="57" spans="1:10" ht="21">
      <c r="A57" s="31">
        <v>11</v>
      </c>
      <c r="B57" s="77" t="s">
        <v>252</v>
      </c>
      <c r="C57" s="78">
        <v>925143.53</v>
      </c>
      <c r="D57" s="79">
        <v>10103.47</v>
      </c>
      <c r="E57" s="78">
        <v>232582.73</v>
      </c>
      <c r="F57" s="78">
        <v>2085857.72</v>
      </c>
      <c r="G57" s="69">
        <f t="shared" si="3"/>
        <v>3253687.45</v>
      </c>
      <c r="H57" s="452">
        <v>986</v>
      </c>
      <c r="I57" s="80" t="s">
        <v>253</v>
      </c>
      <c r="J57" s="81">
        <f t="shared" si="2"/>
        <v>3299.885851926978</v>
      </c>
    </row>
    <row r="58" spans="1:10" ht="21">
      <c r="A58" s="31">
        <v>12</v>
      </c>
      <c r="B58" s="77" t="s">
        <v>254</v>
      </c>
      <c r="C58" s="78">
        <v>4999796.33</v>
      </c>
      <c r="D58" s="79">
        <v>13075.08</v>
      </c>
      <c r="E58" s="78">
        <v>300989.41</v>
      </c>
      <c r="F58" s="78">
        <v>2699345.28</v>
      </c>
      <c r="G58" s="69">
        <f t="shared" si="3"/>
        <v>8013206.1</v>
      </c>
      <c r="H58" s="452">
        <v>4</v>
      </c>
      <c r="I58" s="80" t="s">
        <v>20</v>
      </c>
      <c r="J58" s="81">
        <f t="shared" si="2"/>
        <v>2003301.525</v>
      </c>
    </row>
    <row r="59" spans="1:10" ht="21">
      <c r="A59" s="31">
        <v>13</v>
      </c>
      <c r="B59" s="17" t="s">
        <v>240</v>
      </c>
      <c r="C59" s="68">
        <v>4302635.39</v>
      </c>
      <c r="D59" s="82">
        <v>53528.72</v>
      </c>
      <c r="E59" s="68">
        <v>1679544.73</v>
      </c>
      <c r="F59" s="68">
        <v>4142888.9</v>
      </c>
      <c r="G59" s="69">
        <f t="shared" si="3"/>
        <v>10178597.74</v>
      </c>
      <c r="H59" s="453">
        <v>52651</v>
      </c>
      <c r="I59" s="83" t="s">
        <v>241</v>
      </c>
      <c r="J59" s="81">
        <f t="shared" si="2"/>
        <v>193.3220212341646</v>
      </c>
    </row>
    <row r="60" spans="1:10" ht="21">
      <c r="A60" s="31">
        <v>15</v>
      </c>
      <c r="B60" s="17" t="s">
        <v>238</v>
      </c>
      <c r="C60" s="68">
        <v>1810512.88</v>
      </c>
      <c r="D60" s="82">
        <v>16470.38</v>
      </c>
      <c r="E60" s="68">
        <v>516782.99</v>
      </c>
      <c r="F60" s="68">
        <v>1274735.05</v>
      </c>
      <c r="G60" s="69">
        <f t="shared" si="3"/>
        <v>3618501.3</v>
      </c>
      <c r="H60" s="453">
        <v>2384</v>
      </c>
      <c r="I60" s="83" t="s">
        <v>239</v>
      </c>
      <c r="J60" s="81">
        <f t="shared" si="2"/>
        <v>1517.8277265100671</v>
      </c>
    </row>
    <row r="61" spans="1:10" ht="21">
      <c r="A61" s="31">
        <v>16</v>
      </c>
      <c r="B61" s="77" t="s">
        <v>183</v>
      </c>
      <c r="C61" s="78">
        <v>1305011831.57</v>
      </c>
      <c r="D61" s="79">
        <v>54315925.22</v>
      </c>
      <c r="E61" s="78">
        <v>354916098.35</v>
      </c>
      <c r="F61" s="78">
        <v>24197008.57</v>
      </c>
      <c r="G61" s="69">
        <f t="shared" si="3"/>
        <v>1738440863.7099998</v>
      </c>
      <c r="H61" s="78">
        <v>1</v>
      </c>
      <c r="I61" s="80" t="s">
        <v>20</v>
      </c>
      <c r="J61" s="81">
        <f t="shared" si="2"/>
        <v>1738440863.7099998</v>
      </c>
    </row>
    <row r="62" spans="1:10" ht="21">
      <c r="A62" s="31">
        <v>17</v>
      </c>
      <c r="B62" s="77" t="s">
        <v>232</v>
      </c>
      <c r="C62" s="78">
        <v>7739891.01</v>
      </c>
      <c r="D62" s="79">
        <v>14858.05</v>
      </c>
      <c r="E62" s="78">
        <v>342033.42</v>
      </c>
      <c r="F62" s="78">
        <v>3067437.82</v>
      </c>
      <c r="G62" s="69">
        <f t="shared" si="3"/>
        <v>11164220.299999999</v>
      </c>
      <c r="H62" s="452">
        <v>6</v>
      </c>
      <c r="I62" s="80" t="s">
        <v>20</v>
      </c>
      <c r="J62" s="81">
        <f t="shared" si="2"/>
        <v>1860703.383333333</v>
      </c>
    </row>
    <row r="63" spans="1:10" ht="21">
      <c r="A63" s="31">
        <v>18</v>
      </c>
      <c r="B63" s="77" t="s">
        <v>242</v>
      </c>
      <c r="C63" s="78">
        <v>3484643.28</v>
      </c>
      <c r="D63" s="79">
        <v>37058.35</v>
      </c>
      <c r="E63" s="78">
        <v>1162761.74</v>
      </c>
      <c r="F63" s="78">
        <v>2868153.85</v>
      </c>
      <c r="G63" s="69">
        <f t="shared" si="3"/>
        <v>7552617.220000001</v>
      </c>
      <c r="H63" s="452">
        <v>536</v>
      </c>
      <c r="I63" s="80" t="s">
        <v>241</v>
      </c>
      <c r="J63" s="81">
        <f t="shared" si="2"/>
        <v>14090.703768656718</v>
      </c>
    </row>
    <row r="64" spans="1:10" ht="21">
      <c r="A64" s="31">
        <v>19</v>
      </c>
      <c r="B64" s="77" t="s">
        <v>244</v>
      </c>
      <c r="C64" s="78">
        <v>1941869.32</v>
      </c>
      <c r="D64" s="79">
        <v>24705.56</v>
      </c>
      <c r="E64" s="78">
        <v>775174.49</v>
      </c>
      <c r="F64" s="78">
        <v>1912102.57</v>
      </c>
      <c r="G64" s="69">
        <f t="shared" si="3"/>
        <v>4653851.94</v>
      </c>
      <c r="H64" s="452">
        <v>33</v>
      </c>
      <c r="I64" s="80" t="s">
        <v>18</v>
      </c>
      <c r="J64" s="81">
        <f t="shared" si="2"/>
        <v>141025.81636363638</v>
      </c>
    </row>
    <row r="65" spans="1:10" ht="21">
      <c r="A65" s="31">
        <v>20</v>
      </c>
      <c r="B65" s="77" t="s">
        <v>223</v>
      </c>
      <c r="C65" s="78">
        <v>6088303.869999999</v>
      </c>
      <c r="D65" s="79">
        <v>281237.4</v>
      </c>
      <c r="E65" s="78">
        <v>2138553.73</v>
      </c>
      <c r="F65" s="78">
        <v>1695771.33</v>
      </c>
      <c r="G65" s="69">
        <f t="shared" si="3"/>
        <v>10203866.33</v>
      </c>
      <c r="H65" s="452">
        <v>16</v>
      </c>
      <c r="I65" s="80" t="s">
        <v>224</v>
      </c>
      <c r="J65" s="81">
        <f t="shared" si="2"/>
        <v>637741.645625</v>
      </c>
    </row>
    <row r="66" spans="1:10" ht="21">
      <c r="A66" s="31">
        <v>21</v>
      </c>
      <c r="B66" s="77" t="s">
        <v>357</v>
      </c>
      <c r="C66" s="78">
        <v>10525557.05</v>
      </c>
      <c r="D66" s="79">
        <v>209462.49</v>
      </c>
      <c r="E66" s="78">
        <v>2546425</v>
      </c>
      <c r="F66" s="78">
        <v>1136428.34</v>
      </c>
      <c r="G66" s="69">
        <f t="shared" si="3"/>
        <v>14417872.88</v>
      </c>
      <c r="H66" s="452">
        <v>288</v>
      </c>
      <c r="I66" s="80" t="s">
        <v>23</v>
      </c>
      <c r="J66" s="81">
        <f t="shared" si="2"/>
        <v>50062.05861111111</v>
      </c>
    </row>
    <row r="67" spans="1:10" ht="21">
      <c r="A67" s="31">
        <v>22</v>
      </c>
      <c r="B67" s="17" t="s">
        <v>358</v>
      </c>
      <c r="C67" s="68">
        <v>2558806.27</v>
      </c>
      <c r="D67" s="82">
        <v>246714.5</v>
      </c>
      <c r="E67" s="68">
        <v>625684.71</v>
      </c>
      <c r="F67" s="68">
        <v>777893.58</v>
      </c>
      <c r="G67" s="69">
        <f t="shared" si="3"/>
        <v>4209099.06</v>
      </c>
      <c r="H67" s="455">
        <v>11</v>
      </c>
      <c r="I67" s="70" t="s">
        <v>187</v>
      </c>
      <c r="J67" s="81">
        <f t="shared" si="2"/>
        <v>382645.3690909091</v>
      </c>
    </row>
    <row r="69" spans="3:6" ht="21">
      <c r="C69" s="51"/>
      <c r="D69" s="51"/>
      <c r="E69" s="51"/>
      <c r="F69" s="51"/>
    </row>
    <row r="70" spans="3:6" ht="21">
      <c r="C70" s="51"/>
      <c r="D70" s="51"/>
      <c r="E70" s="51"/>
      <c r="F70" s="51"/>
    </row>
    <row r="71" spans="3:6" ht="21">
      <c r="C71" s="5"/>
      <c r="D71" s="5"/>
      <c r="E71" s="5"/>
      <c r="F71" s="5"/>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J20"/>
  <sheetViews>
    <sheetView zoomScale="75" zoomScaleNormal="75" zoomScalePageLayoutView="0" workbookViewId="0" topLeftCell="C1">
      <selection activeCell="C19" sqref="C19:H20"/>
    </sheetView>
  </sheetViews>
  <sheetFormatPr defaultColWidth="9.140625" defaultRowHeight="15"/>
  <cols>
    <col min="1" max="1" width="6.57421875" style="12" customWidth="1"/>
    <col min="2" max="2" width="135.7109375" style="6" bestFit="1" customWidth="1"/>
    <col min="3" max="3" width="19.421875" style="6" bestFit="1" customWidth="1"/>
    <col min="4" max="4" width="20.7109375" style="6" bestFit="1" customWidth="1"/>
    <col min="5" max="6" width="16.8515625" style="6" bestFit="1" customWidth="1"/>
    <col min="7" max="7" width="18.7109375" style="6" bestFit="1" customWidth="1"/>
    <col min="8" max="8" width="14.140625" style="6" bestFit="1" customWidth="1"/>
    <col min="9" max="9" width="8.421875" style="7" customWidth="1"/>
    <col min="10" max="10" width="17.57421875" style="7" bestFit="1" customWidth="1"/>
    <col min="11" max="16384" width="9.140625" style="6" customWidth="1"/>
  </cols>
  <sheetData>
    <row r="1" spans="1:9" ht="21">
      <c r="A1" s="20" t="s">
        <v>350</v>
      </c>
      <c r="B1" s="21"/>
      <c r="C1" s="21"/>
      <c r="D1" s="21"/>
      <c r="E1" s="21"/>
      <c r="F1" s="21"/>
      <c r="G1" s="21"/>
      <c r="H1" s="21"/>
      <c r="I1" s="21"/>
    </row>
    <row r="2" spans="2:10" ht="21">
      <c r="B2" s="22"/>
      <c r="C2" s="44"/>
      <c r="D2" s="44"/>
      <c r="E2" s="44"/>
      <c r="F2" s="44"/>
      <c r="G2" s="44"/>
      <c r="H2" s="23"/>
      <c r="I2" s="23"/>
      <c r="J2" s="24" t="s">
        <v>24</v>
      </c>
    </row>
    <row r="3" spans="1:10" ht="21">
      <c r="A3" s="709" t="s">
        <v>47</v>
      </c>
      <c r="B3" s="25" t="s">
        <v>36</v>
      </c>
      <c r="C3" s="26" t="s">
        <v>1</v>
      </c>
      <c r="D3" s="26" t="s">
        <v>2</v>
      </c>
      <c r="E3" s="26" t="s">
        <v>3</v>
      </c>
      <c r="F3" s="26" t="s">
        <v>11</v>
      </c>
      <c r="G3" s="26" t="s">
        <v>12</v>
      </c>
      <c r="H3" s="26" t="s">
        <v>13</v>
      </c>
      <c r="I3" s="26" t="s">
        <v>14</v>
      </c>
      <c r="J3" s="26" t="s">
        <v>38</v>
      </c>
    </row>
    <row r="4" spans="1:10" ht="21.75" thickBot="1">
      <c r="A4" s="710"/>
      <c r="B4" s="25" t="s">
        <v>12</v>
      </c>
      <c r="C4" s="36">
        <f>SUM(C5:C2011)</f>
        <v>11957216750.620008</v>
      </c>
      <c r="D4" s="36">
        <f>SUM(D5:D2011)</f>
        <v>529748386.39</v>
      </c>
      <c r="E4" s="36">
        <f>SUM(E5:E2011)</f>
        <v>3271802251.19</v>
      </c>
      <c r="F4" s="36">
        <f>SUM(F5:F2011)</f>
        <v>107299041.41000003</v>
      </c>
      <c r="G4" s="36">
        <f>SUM(G5:G2011)</f>
        <v>15866066429.61001</v>
      </c>
      <c r="H4" s="30"/>
      <c r="I4" s="30"/>
      <c r="J4" s="30"/>
    </row>
    <row r="5" spans="1:10" ht="21.75" thickTop="1">
      <c r="A5" s="45">
        <v>1</v>
      </c>
      <c r="B5" s="46" t="s">
        <v>258</v>
      </c>
      <c r="C5" s="38">
        <v>1377890356.032762</v>
      </c>
      <c r="D5" s="38">
        <v>55154925.563490056</v>
      </c>
      <c r="E5" s="39">
        <v>371843242.5675381</v>
      </c>
      <c r="F5" s="39">
        <v>49247442.40105789</v>
      </c>
      <c r="G5" s="47">
        <f>SUM(C5:F5)</f>
        <v>1854135966.5648482</v>
      </c>
      <c r="H5" s="458">
        <v>1</v>
      </c>
      <c r="I5" s="26" t="s">
        <v>20</v>
      </c>
      <c r="J5" s="49">
        <f>G5/H5</f>
        <v>1854135966.5648482</v>
      </c>
    </row>
    <row r="6" spans="1:10" ht="21">
      <c r="A6" s="45">
        <v>2</v>
      </c>
      <c r="B6" s="46" t="s">
        <v>259</v>
      </c>
      <c r="C6" s="38">
        <v>7739891.009074662</v>
      </c>
      <c r="D6" s="442">
        <v>14858.05113122172</v>
      </c>
      <c r="E6" s="39">
        <v>342033.42272624443</v>
      </c>
      <c r="F6" s="39">
        <v>3067437.8163179727</v>
      </c>
      <c r="G6" s="47">
        <f aca="true" t="shared" si="0" ref="G6:G20">SUM(C6:F6)</f>
        <v>11164220.2992501</v>
      </c>
      <c r="H6" s="458">
        <v>10</v>
      </c>
      <c r="I6" s="26" t="s">
        <v>20</v>
      </c>
      <c r="J6" s="49">
        <f aca="true" t="shared" si="1" ref="J6:J20">G6/H6</f>
        <v>1116422.02992501</v>
      </c>
    </row>
    <row r="7" spans="1:10" ht="21">
      <c r="A7" s="45">
        <v>3</v>
      </c>
      <c r="B7" s="46" t="s">
        <v>260</v>
      </c>
      <c r="C7" s="38">
        <v>112496845.40800706</v>
      </c>
      <c r="D7" s="38">
        <v>2059029.2922705887</v>
      </c>
      <c r="E7" s="39">
        <v>26642817.064494118</v>
      </c>
      <c r="F7" s="39">
        <v>10222314.106753461</v>
      </c>
      <c r="G7" s="47">
        <f t="shared" si="0"/>
        <v>151421005.87152523</v>
      </c>
      <c r="H7" s="458">
        <v>3948</v>
      </c>
      <c r="I7" s="26" t="s">
        <v>187</v>
      </c>
      <c r="J7" s="49">
        <f t="shared" si="1"/>
        <v>38353.85153787366</v>
      </c>
    </row>
    <row r="8" spans="1:10" ht="21">
      <c r="A8" s="45">
        <v>4</v>
      </c>
      <c r="B8" s="46" t="s">
        <v>261</v>
      </c>
      <c r="C8" s="38">
        <v>9553239.478781443</v>
      </c>
      <c r="D8" s="38">
        <v>94008.85850678732</v>
      </c>
      <c r="E8" s="39">
        <v>2260217.1455013566</v>
      </c>
      <c r="F8" s="39">
        <v>433416.7353515794</v>
      </c>
      <c r="G8" s="47">
        <f t="shared" si="0"/>
        <v>12340882.218141166</v>
      </c>
      <c r="H8" s="458">
        <v>1520</v>
      </c>
      <c r="I8" s="26" t="s">
        <v>17</v>
      </c>
      <c r="J8" s="49">
        <f t="shared" si="1"/>
        <v>8119.001459303399</v>
      </c>
    </row>
    <row r="9" spans="1:10" ht="21">
      <c r="A9" s="45">
        <v>5</v>
      </c>
      <c r="B9" s="46" t="s">
        <v>262</v>
      </c>
      <c r="C9" s="38">
        <v>11157398.40979294</v>
      </c>
      <c r="D9" s="38">
        <v>235836.56552941178</v>
      </c>
      <c r="E9" s="39">
        <v>3768103.723905883</v>
      </c>
      <c r="F9" s="39">
        <v>1685419.758794202</v>
      </c>
      <c r="G9" s="47">
        <f t="shared" si="0"/>
        <v>16846758.458022438</v>
      </c>
      <c r="H9" s="458">
        <v>26</v>
      </c>
      <c r="I9" s="26" t="s">
        <v>17</v>
      </c>
      <c r="J9" s="49">
        <f t="shared" si="1"/>
        <v>647952.2483854784</v>
      </c>
    </row>
    <row r="10" spans="1:10" ht="21">
      <c r="A10" s="45">
        <v>6</v>
      </c>
      <c r="B10" s="46" t="s">
        <v>263</v>
      </c>
      <c r="C10" s="38">
        <v>3977340095.3524694</v>
      </c>
      <c r="D10" s="38">
        <v>181645628.77011222</v>
      </c>
      <c r="E10" s="39">
        <v>1090201026.0649626</v>
      </c>
      <c r="F10" s="39">
        <v>1151531.5108319083</v>
      </c>
      <c r="G10" s="47">
        <f t="shared" si="0"/>
        <v>5250338281.698376</v>
      </c>
      <c r="H10" s="48">
        <v>81831</v>
      </c>
      <c r="I10" s="26" t="s">
        <v>23</v>
      </c>
      <c r="J10" s="49">
        <f t="shared" si="1"/>
        <v>64160.74937002329</v>
      </c>
    </row>
    <row r="11" spans="1:10" ht="21">
      <c r="A11" s="45">
        <v>7</v>
      </c>
      <c r="B11" s="46" t="s">
        <v>264</v>
      </c>
      <c r="C11" s="38">
        <v>1252269203.5068462</v>
      </c>
      <c r="D11" s="38">
        <v>57286906.2783371</v>
      </c>
      <c r="E11" s="39">
        <v>344171271.0097675</v>
      </c>
      <c r="F11" s="39">
        <v>1326078.482105413</v>
      </c>
      <c r="G11" s="47">
        <f t="shared" si="0"/>
        <v>1655053459.2770562</v>
      </c>
      <c r="H11" s="458">
        <v>48</v>
      </c>
      <c r="I11" s="26" t="s">
        <v>191</v>
      </c>
      <c r="J11" s="49">
        <f t="shared" si="1"/>
        <v>34480280.40160534</v>
      </c>
    </row>
    <row r="12" spans="1:10" ht="21">
      <c r="A12" s="45">
        <v>8</v>
      </c>
      <c r="B12" s="46" t="s">
        <v>265</v>
      </c>
      <c r="C12" s="38">
        <v>7069957.231478822</v>
      </c>
      <c r="D12" s="38">
        <v>109563.6498882353</v>
      </c>
      <c r="E12" s="39">
        <v>918141.4488176472</v>
      </c>
      <c r="F12" s="39">
        <v>643138.0313771339</v>
      </c>
      <c r="G12" s="47">
        <f t="shared" si="0"/>
        <v>8740800.361561839</v>
      </c>
      <c r="H12" s="458">
        <v>49</v>
      </c>
      <c r="I12" s="26" t="s">
        <v>187</v>
      </c>
      <c r="J12" s="49">
        <f t="shared" si="1"/>
        <v>178383.68084820078</v>
      </c>
    </row>
    <row r="13" spans="1:10" ht="21">
      <c r="A13" s="45">
        <v>9</v>
      </c>
      <c r="B13" s="46" t="s">
        <v>266</v>
      </c>
      <c r="C13" s="38">
        <v>1655450373.5721307</v>
      </c>
      <c r="D13" s="38">
        <v>73408555.4148208</v>
      </c>
      <c r="E13" s="39">
        <v>447599036.9262842</v>
      </c>
      <c r="F13" s="39">
        <v>6454505.3148378525</v>
      </c>
      <c r="G13" s="47">
        <f t="shared" si="0"/>
        <v>2182912471.2280736</v>
      </c>
      <c r="H13" s="48">
        <v>149576</v>
      </c>
      <c r="I13" s="26" t="s">
        <v>23</v>
      </c>
      <c r="J13" s="49">
        <f t="shared" si="1"/>
        <v>14594.002187704402</v>
      </c>
    </row>
    <row r="14" spans="1:10" ht="21">
      <c r="A14" s="45">
        <v>11</v>
      </c>
      <c r="B14" s="46" t="s">
        <v>268</v>
      </c>
      <c r="C14" s="38">
        <v>1482085838.5697572</v>
      </c>
      <c r="D14" s="38">
        <v>67750951.79107465</v>
      </c>
      <c r="E14" s="39">
        <v>406919949.714315</v>
      </c>
      <c r="F14" s="39">
        <v>1819790.773870431</v>
      </c>
      <c r="G14" s="47">
        <f t="shared" si="0"/>
        <v>1958576530.8490174</v>
      </c>
      <c r="H14" s="458">
        <v>6215</v>
      </c>
      <c r="I14" s="26" t="s">
        <v>187</v>
      </c>
      <c r="J14" s="49">
        <f t="shared" si="1"/>
        <v>315137.01220418623</v>
      </c>
    </row>
    <row r="15" spans="1:10" ht="21">
      <c r="A15" s="45">
        <v>12</v>
      </c>
      <c r="B15" s="46" t="s">
        <v>269</v>
      </c>
      <c r="C15" s="38">
        <v>5730209.135349869</v>
      </c>
      <c r="D15" s="38">
        <v>43473.05245248869</v>
      </c>
      <c r="E15" s="39">
        <v>981235.5964904982</v>
      </c>
      <c r="F15" s="39">
        <v>204187.02625601395</v>
      </c>
      <c r="G15" s="47">
        <f t="shared" si="0"/>
        <v>6959104.81054887</v>
      </c>
      <c r="H15" s="458">
        <v>64</v>
      </c>
      <c r="I15" s="26" t="s">
        <v>17</v>
      </c>
      <c r="J15" s="49">
        <f t="shared" si="1"/>
        <v>108736.01266482609</v>
      </c>
    </row>
    <row r="16" spans="1:10" ht="21">
      <c r="A16" s="45">
        <v>13</v>
      </c>
      <c r="B16" s="46" t="s">
        <v>270</v>
      </c>
      <c r="C16" s="38">
        <v>106221311.47840083</v>
      </c>
      <c r="D16" s="38">
        <v>3096114.184385068</v>
      </c>
      <c r="E16" s="39">
        <v>39542882.010957025</v>
      </c>
      <c r="F16" s="39">
        <v>27154666.10028746</v>
      </c>
      <c r="G16" s="47">
        <f t="shared" si="0"/>
        <v>176014973.7740304</v>
      </c>
      <c r="H16" s="458">
        <v>2494</v>
      </c>
      <c r="I16" s="26" t="s">
        <v>187</v>
      </c>
      <c r="J16" s="49">
        <f t="shared" si="1"/>
        <v>70575.37039856872</v>
      </c>
    </row>
    <row r="17" spans="1:10" ht="21">
      <c r="A17" s="45">
        <v>14</v>
      </c>
      <c r="B17" s="46" t="s">
        <v>271</v>
      </c>
      <c r="C17" s="38">
        <v>909371042.7893133</v>
      </c>
      <c r="D17" s="38">
        <v>41534282.540902704</v>
      </c>
      <c r="E17" s="39">
        <v>249679161.04248056</v>
      </c>
      <c r="F17" s="39">
        <v>617398.2700396003</v>
      </c>
      <c r="G17" s="47">
        <f t="shared" si="0"/>
        <v>1201201884.6427362</v>
      </c>
      <c r="H17" s="48">
        <v>36634</v>
      </c>
      <c r="I17" s="26" t="s">
        <v>23</v>
      </c>
      <c r="J17" s="49">
        <f t="shared" si="1"/>
        <v>32789.263652419504</v>
      </c>
    </row>
    <row r="18" spans="1:10" ht="21">
      <c r="A18" s="45">
        <v>15</v>
      </c>
      <c r="B18" s="46" t="s">
        <v>272</v>
      </c>
      <c r="C18" s="38">
        <v>6911593.47449665</v>
      </c>
      <c r="D18" s="38">
        <v>135431.8093280543</v>
      </c>
      <c r="E18" s="39">
        <v>3121049.5237656115</v>
      </c>
      <c r="F18" s="39">
        <v>712653.7192483956</v>
      </c>
      <c r="G18" s="47">
        <f t="shared" si="0"/>
        <v>10880728.52683871</v>
      </c>
      <c r="H18" s="458">
        <v>56</v>
      </c>
      <c r="I18" s="26" t="s">
        <v>187</v>
      </c>
      <c r="J18" s="49">
        <f t="shared" si="1"/>
        <v>194298.7236935484</v>
      </c>
    </row>
    <row r="19" spans="1:10" ht="21">
      <c r="A19" s="45">
        <v>16</v>
      </c>
      <c r="B19" s="46" t="s">
        <v>359</v>
      </c>
      <c r="C19" s="38">
        <v>1022845031.8432173</v>
      </c>
      <c r="D19" s="38">
        <v>46722643.576533034</v>
      </c>
      <c r="E19" s="39">
        <v>280639974.21754664</v>
      </c>
      <c r="F19" s="39">
        <v>644739.4389589736</v>
      </c>
      <c r="G19" s="47">
        <f t="shared" si="0"/>
        <v>1350852389.0762558</v>
      </c>
      <c r="H19" s="458">
        <v>22271</v>
      </c>
      <c r="I19" s="26" t="s">
        <v>23</v>
      </c>
      <c r="J19" s="49">
        <f t="shared" si="1"/>
        <v>60655.21930206348</v>
      </c>
    </row>
    <row r="20" spans="1:10" ht="21">
      <c r="A20" s="45">
        <v>17</v>
      </c>
      <c r="B20" s="46" t="s">
        <v>274</v>
      </c>
      <c r="C20" s="38">
        <v>13084363.328130677</v>
      </c>
      <c r="D20" s="38">
        <v>456176.9912375566</v>
      </c>
      <c r="E20" s="39">
        <v>3172109.7104475116</v>
      </c>
      <c r="F20" s="39">
        <v>1914321.9239117173</v>
      </c>
      <c r="G20" s="47">
        <f t="shared" si="0"/>
        <v>18626971.95372746</v>
      </c>
      <c r="H20" s="48">
        <v>288</v>
      </c>
      <c r="I20" s="26" t="s">
        <v>23</v>
      </c>
      <c r="J20" s="49">
        <f t="shared" si="1"/>
        <v>64676.98595044258</v>
      </c>
    </row>
  </sheetData>
  <sheetProtection/>
  <mergeCells count="1">
    <mergeCell ref="A3:A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J16"/>
  <sheetViews>
    <sheetView zoomScale="75" zoomScaleNormal="75" zoomScalePageLayoutView="0" workbookViewId="0" topLeftCell="A1">
      <selection activeCell="C4" sqref="C4:G4"/>
    </sheetView>
  </sheetViews>
  <sheetFormatPr defaultColWidth="9.140625" defaultRowHeight="15"/>
  <cols>
    <col min="1" max="1" width="9.28125" style="6" bestFit="1" customWidth="1"/>
    <col min="2" max="2" width="138.7109375" style="6" bestFit="1" customWidth="1"/>
    <col min="3" max="4" width="18.7109375" style="6" bestFit="1" customWidth="1"/>
    <col min="5" max="6" width="16.8515625" style="6" bestFit="1" customWidth="1"/>
    <col min="7" max="7" width="18.7109375" style="6" bestFit="1" customWidth="1"/>
    <col min="8" max="8" width="14.140625" style="6" bestFit="1" customWidth="1"/>
    <col min="9" max="9" width="10.421875" style="7" customWidth="1"/>
    <col min="10" max="10" width="17.140625" style="7" bestFit="1" customWidth="1"/>
    <col min="11" max="16384" width="9.140625" style="6" customWidth="1"/>
  </cols>
  <sheetData>
    <row r="1" spans="1:9" ht="21">
      <c r="A1" s="20" t="s">
        <v>351</v>
      </c>
      <c r="B1" s="21"/>
      <c r="C1" s="459"/>
      <c r="D1" s="459"/>
      <c r="E1" s="459"/>
      <c r="F1" s="459"/>
      <c r="G1" s="459"/>
      <c r="H1" s="21"/>
      <c r="I1" s="21"/>
    </row>
    <row r="2" spans="2:10" ht="21">
      <c r="B2" s="22"/>
      <c r="C2" s="44"/>
      <c r="D2" s="44"/>
      <c r="E2" s="44"/>
      <c r="F2" s="44"/>
      <c r="G2" s="44"/>
      <c r="H2" s="23"/>
      <c r="I2" s="23"/>
      <c r="J2" s="24" t="s">
        <v>24</v>
      </c>
    </row>
    <row r="3" spans="1:10" ht="21">
      <c r="A3" s="711" t="s">
        <v>47</v>
      </c>
      <c r="B3" s="25" t="s">
        <v>37</v>
      </c>
      <c r="C3" s="26" t="s">
        <v>1</v>
      </c>
      <c r="D3" s="26" t="s">
        <v>2</v>
      </c>
      <c r="E3" s="26" t="s">
        <v>3</v>
      </c>
      <c r="F3" s="26" t="s">
        <v>11</v>
      </c>
      <c r="G3" s="26" t="s">
        <v>12</v>
      </c>
      <c r="H3" s="26" t="s">
        <v>13</v>
      </c>
      <c r="I3" s="26" t="s">
        <v>14</v>
      </c>
      <c r="J3" s="26" t="s">
        <v>38</v>
      </c>
    </row>
    <row r="4" spans="1:10" ht="21.75" thickBot="1">
      <c r="A4" s="711"/>
      <c r="B4" s="25" t="s">
        <v>12</v>
      </c>
      <c r="C4" s="36">
        <f>SUM(C5:C2009)</f>
        <v>11957216750.620012</v>
      </c>
      <c r="D4" s="36">
        <f>SUM(D5:D2009)</f>
        <v>529748386.39</v>
      </c>
      <c r="E4" s="36">
        <f>SUM(E5:E2009)</f>
        <v>3271802251.19</v>
      </c>
      <c r="F4" s="36">
        <f>SUM(F5:F2009)</f>
        <v>107299041.41000003</v>
      </c>
      <c r="G4" s="36">
        <f>SUM(G5:G2009)</f>
        <v>15866066429.610012</v>
      </c>
      <c r="H4" s="28"/>
      <c r="I4" s="30"/>
      <c r="J4" s="30"/>
    </row>
    <row r="5" spans="1:10" ht="21.75" thickTop="1">
      <c r="A5" s="31">
        <v>1</v>
      </c>
      <c r="B5" s="37" t="s">
        <v>275</v>
      </c>
      <c r="C5" s="38">
        <v>1377890356.032762</v>
      </c>
      <c r="D5" s="38">
        <v>55154925.563490056</v>
      </c>
      <c r="E5" s="39">
        <v>371843242.5675381</v>
      </c>
      <c r="F5" s="39">
        <v>49247442.40105789</v>
      </c>
      <c r="G5" s="40">
        <f>SUM(C5:F5)</f>
        <v>1854135966.5648482</v>
      </c>
      <c r="H5" s="455">
        <v>1</v>
      </c>
      <c r="I5" s="42" t="s">
        <v>20</v>
      </c>
      <c r="J5" s="43">
        <f>G5/H5</f>
        <v>1854135966.5648482</v>
      </c>
    </row>
    <row r="6" spans="1:10" ht="21">
      <c r="A6" s="31">
        <v>2</v>
      </c>
      <c r="B6" s="37" t="s">
        <v>276</v>
      </c>
      <c r="C6" s="38">
        <v>7739891.009074662</v>
      </c>
      <c r="D6" s="38">
        <v>14858.05113122172</v>
      </c>
      <c r="E6" s="39">
        <v>342033.42272624443</v>
      </c>
      <c r="F6" s="39">
        <v>3067437.8163179727</v>
      </c>
      <c r="G6" s="40">
        <f aca="true" t="shared" si="0" ref="G6:G16">SUM(C6:F6)</f>
        <v>11164220.2992501</v>
      </c>
      <c r="H6" s="455">
        <v>10</v>
      </c>
      <c r="I6" s="42" t="s">
        <v>20</v>
      </c>
      <c r="J6" s="43">
        <f aca="true" t="shared" si="1" ref="J6:J16">G6/H6</f>
        <v>1116422.02992501</v>
      </c>
    </row>
    <row r="7" spans="1:10" ht="21">
      <c r="A7" s="451">
        <v>3</v>
      </c>
      <c r="B7" s="37" t="s">
        <v>360</v>
      </c>
      <c r="C7" s="38">
        <v>127780294.02213837</v>
      </c>
      <c r="D7" s="38">
        <v>2196511.2032298646</v>
      </c>
      <c r="E7" s="39">
        <v>29884269.806485973</v>
      </c>
      <c r="F7" s="39">
        <v>10859917.868361054</v>
      </c>
      <c r="G7" s="40">
        <f t="shared" si="0"/>
        <v>170720992.90021527</v>
      </c>
      <c r="H7" s="455">
        <v>3948</v>
      </c>
      <c r="I7" s="42" t="s">
        <v>187</v>
      </c>
      <c r="J7" s="43">
        <f t="shared" si="1"/>
        <v>43242.39941748107</v>
      </c>
    </row>
    <row r="8" spans="1:10" ht="21">
      <c r="A8" s="31">
        <v>4</v>
      </c>
      <c r="B8" s="37" t="s">
        <v>278</v>
      </c>
      <c r="C8" s="38">
        <v>5240766697.269109</v>
      </c>
      <c r="D8" s="38">
        <v>239168371.6139787</v>
      </c>
      <c r="E8" s="39">
        <v>1438140400.798636</v>
      </c>
      <c r="F8" s="39">
        <v>4163029.7517315233</v>
      </c>
      <c r="G8" s="40">
        <f t="shared" si="0"/>
        <v>6922238499.4334545</v>
      </c>
      <c r="H8" s="41">
        <v>81831</v>
      </c>
      <c r="I8" s="42" t="s">
        <v>23</v>
      </c>
      <c r="J8" s="43">
        <f t="shared" si="1"/>
        <v>84591.88448672819</v>
      </c>
    </row>
    <row r="9" spans="1:10" ht="21">
      <c r="A9" s="31">
        <v>5</v>
      </c>
      <c r="B9" s="37" t="s">
        <v>279</v>
      </c>
      <c r="C9" s="38">
        <v>7069957.231478822</v>
      </c>
      <c r="D9" s="38">
        <v>109563.6498882353</v>
      </c>
      <c r="E9" s="39">
        <v>918141.4488176472</v>
      </c>
      <c r="F9" s="39">
        <v>643138.0313771339</v>
      </c>
      <c r="G9" s="40">
        <f t="shared" si="0"/>
        <v>8740800.361561839</v>
      </c>
      <c r="H9" s="455">
        <v>49</v>
      </c>
      <c r="I9" s="42" t="s">
        <v>187</v>
      </c>
      <c r="J9" s="43">
        <f t="shared" si="1"/>
        <v>178383.68084820078</v>
      </c>
    </row>
    <row r="10" spans="1:10" ht="21">
      <c r="A10" s="31">
        <v>6</v>
      </c>
      <c r="B10" s="37" t="s">
        <v>266</v>
      </c>
      <c r="C10" s="38">
        <v>1655450373.5721307</v>
      </c>
      <c r="D10" s="38">
        <v>73408555.4148208</v>
      </c>
      <c r="E10" s="39">
        <v>447599036.9262842</v>
      </c>
      <c r="F10" s="39">
        <v>6454505.3148378525</v>
      </c>
      <c r="G10" s="40">
        <f t="shared" si="0"/>
        <v>2182912471.2280736</v>
      </c>
      <c r="H10" s="455">
        <v>149576</v>
      </c>
      <c r="I10" s="42" t="s">
        <v>23</v>
      </c>
      <c r="J10" s="43">
        <f t="shared" si="1"/>
        <v>14594.002187704402</v>
      </c>
    </row>
    <row r="11" spans="1:10" ht="21">
      <c r="A11" s="31">
        <v>7</v>
      </c>
      <c r="B11" s="37" t="s">
        <v>268</v>
      </c>
      <c r="C11" s="38">
        <v>1482085838.5697572</v>
      </c>
      <c r="D11" s="38">
        <v>67750951.79107465</v>
      </c>
      <c r="E11" s="39">
        <v>406919949.714315</v>
      </c>
      <c r="F11" s="39">
        <v>1819790.773870431</v>
      </c>
      <c r="G11" s="40">
        <f t="shared" si="0"/>
        <v>1958576530.8490174</v>
      </c>
      <c r="H11" s="455">
        <v>6215</v>
      </c>
      <c r="I11" s="42" t="s">
        <v>187</v>
      </c>
      <c r="J11" s="43">
        <f t="shared" si="1"/>
        <v>315137.01220418623</v>
      </c>
    </row>
    <row r="12" spans="1:10" ht="21">
      <c r="A12" s="451">
        <v>8</v>
      </c>
      <c r="B12" s="37" t="s">
        <v>280</v>
      </c>
      <c r="C12" s="38">
        <v>106221311.47840083</v>
      </c>
      <c r="D12" s="38">
        <v>3096114.184385068</v>
      </c>
      <c r="E12" s="39">
        <v>39542882.010957025</v>
      </c>
      <c r="F12" s="39">
        <v>27154666.10028746</v>
      </c>
      <c r="G12" s="40">
        <f t="shared" si="0"/>
        <v>176014973.7740304</v>
      </c>
      <c r="H12" s="455">
        <v>2494</v>
      </c>
      <c r="I12" s="42" t="s">
        <v>187</v>
      </c>
      <c r="J12" s="43">
        <f t="shared" si="1"/>
        <v>70575.37039856872</v>
      </c>
    </row>
    <row r="13" spans="1:10" ht="21">
      <c r="A13" s="31">
        <v>9</v>
      </c>
      <c r="B13" s="37" t="s">
        <v>281</v>
      </c>
      <c r="C13" s="38">
        <v>909371042.7893133</v>
      </c>
      <c r="D13" s="38">
        <v>41534282.540902704</v>
      </c>
      <c r="E13" s="39">
        <v>249679161.04248056</v>
      </c>
      <c r="F13" s="39">
        <v>617398.2700396003</v>
      </c>
      <c r="G13" s="40">
        <f t="shared" si="0"/>
        <v>1201201884.6427362</v>
      </c>
      <c r="H13" s="455">
        <v>36634</v>
      </c>
      <c r="I13" s="42" t="s">
        <v>23</v>
      </c>
      <c r="J13" s="43">
        <f t="shared" si="1"/>
        <v>32789.263652419504</v>
      </c>
    </row>
    <row r="14" spans="1:10" ht="21">
      <c r="A14" s="31">
        <v>10</v>
      </c>
      <c r="B14" s="37" t="s">
        <v>362</v>
      </c>
      <c r="C14" s="38">
        <v>6911593.47449665</v>
      </c>
      <c r="D14" s="38">
        <v>135431.8093280543</v>
      </c>
      <c r="E14" s="39">
        <v>3121049.5237656115</v>
      </c>
      <c r="F14" s="39">
        <v>712653.7192483956</v>
      </c>
      <c r="G14" s="40">
        <f t="shared" si="0"/>
        <v>10880728.52683871</v>
      </c>
      <c r="H14" s="455">
        <v>56</v>
      </c>
      <c r="I14" s="42" t="s">
        <v>187</v>
      </c>
      <c r="J14" s="43">
        <f t="shared" si="1"/>
        <v>194298.7236935484</v>
      </c>
    </row>
    <row r="15" spans="1:10" ht="21">
      <c r="A15" s="31">
        <v>11</v>
      </c>
      <c r="B15" s="37" t="s">
        <v>282</v>
      </c>
      <c r="C15" s="38">
        <v>1022845031.8432173</v>
      </c>
      <c r="D15" s="38">
        <v>46722643.576533034</v>
      </c>
      <c r="E15" s="39">
        <v>280639974.21754664</v>
      </c>
      <c r="F15" s="39">
        <v>644739.4389589736</v>
      </c>
      <c r="G15" s="40">
        <f t="shared" si="0"/>
        <v>1350852389.0762558</v>
      </c>
      <c r="H15" s="455">
        <v>22271</v>
      </c>
      <c r="I15" s="461" t="s">
        <v>23</v>
      </c>
      <c r="J15" s="43">
        <f t="shared" si="1"/>
        <v>60655.21930206348</v>
      </c>
    </row>
    <row r="16" spans="1:10" ht="21">
      <c r="A16" s="31">
        <v>12</v>
      </c>
      <c r="B16" s="37" t="s">
        <v>361</v>
      </c>
      <c r="C16" s="39">
        <v>13084363.328130677</v>
      </c>
      <c r="D16" s="39">
        <v>456176.9912375566</v>
      </c>
      <c r="E16" s="39">
        <v>3172109.7104475116</v>
      </c>
      <c r="F16" s="39">
        <v>1914321.9239117173</v>
      </c>
      <c r="G16" s="40">
        <f t="shared" si="0"/>
        <v>18626971.95372746</v>
      </c>
      <c r="H16" s="460">
        <v>288</v>
      </c>
      <c r="I16" s="26" t="s">
        <v>23</v>
      </c>
      <c r="J16" s="43">
        <f t="shared" si="1"/>
        <v>64676.98595044258</v>
      </c>
    </row>
  </sheetData>
  <sheetProtection/>
  <mergeCells count="1">
    <mergeCell ref="A3:A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J13"/>
  <sheetViews>
    <sheetView zoomScale="75" zoomScaleNormal="75" zoomScalePageLayoutView="0" workbookViewId="0" topLeftCell="A1">
      <selection activeCell="B6" sqref="B6"/>
    </sheetView>
  </sheetViews>
  <sheetFormatPr defaultColWidth="9.140625" defaultRowHeight="15"/>
  <cols>
    <col min="1" max="1" width="9.421875" style="6" bestFit="1" customWidth="1"/>
    <col min="2" max="2" width="89.421875" style="6" bestFit="1" customWidth="1"/>
    <col min="3" max="3" width="19.00390625" style="6" bestFit="1" customWidth="1"/>
    <col min="4" max="4" width="20.28125" style="6" bestFit="1" customWidth="1"/>
    <col min="5" max="6" width="16.8515625" style="6" bestFit="1" customWidth="1"/>
    <col min="7" max="7" width="18.7109375" style="6" bestFit="1" customWidth="1"/>
    <col min="8" max="8" width="14.140625" style="6" bestFit="1" customWidth="1"/>
    <col min="9" max="9" width="10.7109375" style="7" customWidth="1"/>
    <col min="10" max="10" width="18.7109375" style="7" customWidth="1"/>
    <col min="11" max="16384" width="9.140625" style="6" customWidth="1"/>
  </cols>
  <sheetData>
    <row r="1" spans="1:9" ht="21">
      <c r="A1" s="20" t="s">
        <v>352</v>
      </c>
      <c r="B1" s="21"/>
      <c r="C1" s="21"/>
      <c r="D1" s="21"/>
      <c r="E1" s="21"/>
      <c r="F1" s="21"/>
      <c r="G1" s="21"/>
      <c r="H1" s="21"/>
      <c r="I1" s="21"/>
    </row>
    <row r="2" spans="2:10" ht="21">
      <c r="B2" s="22"/>
      <c r="C2" s="44"/>
      <c r="D2" s="44"/>
      <c r="E2" s="44"/>
      <c r="F2" s="44"/>
      <c r="G2" s="44"/>
      <c r="H2" s="23"/>
      <c r="I2" s="23"/>
      <c r="J2" s="24" t="s">
        <v>24</v>
      </c>
    </row>
    <row r="3" spans="1:10" ht="21">
      <c r="A3" s="712" t="s">
        <v>47</v>
      </c>
      <c r="B3" s="25" t="s">
        <v>39</v>
      </c>
      <c r="C3" s="26" t="s">
        <v>1</v>
      </c>
      <c r="D3" s="26" t="s">
        <v>2</v>
      </c>
      <c r="E3" s="26" t="s">
        <v>3</v>
      </c>
      <c r="F3" s="26" t="s">
        <v>11</v>
      </c>
      <c r="G3" s="26" t="s">
        <v>12</v>
      </c>
      <c r="H3" s="26" t="s">
        <v>13</v>
      </c>
      <c r="I3" s="26" t="s">
        <v>14</v>
      </c>
      <c r="J3" s="26" t="s">
        <v>38</v>
      </c>
    </row>
    <row r="4" spans="1:10" ht="21.75" thickBot="1">
      <c r="A4" s="712"/>
      <c r="B4" s="25" t="s">
        <v>12</v>
      </c>
      <c r="C4" s="27">
        <f>SUM(C5:C2006)</f>
        <v>11957216750.620012</v>
      </c>
      <c r="D4" s="27">
        <f>SUM(D5:D2006)</f>
        <v>529748386.39</v>
      </c>
      <c r="E4" s="27">
        <f>SUM(E5:E2006)</f>
        <v>3271802251.19</v>
      </c>
      <c r="F4" s="27">
        <f>SUM(F5:F2006)</f>
        <v>107299041.41000003</v>
      </c>
      <c r="G4" s="27">
        <f>SUM(G5:G2006)</f>
        <v>15866066429.61001</v>
      </c>
      <c r="H4" s="28"/>
      <c r="I4" s="29"/>
      <c r="J4" s="30"/>
    </row>
    <row r="5" spans="1:10" ht="21.75" thickTop="1">
      <c r="A5" s="31">
        <v>1</v>
      </c>
      <c r="B5" s="32" t="s">
        <v>363</v>
      </c>
      <c r="C5" s="33">
        <v>1513410541.063975</v>
      </c>
      <c r="D5" s="33">
        <v>57366294.81785113</v>
      </c>
      <c r="E5" s="33">
        <v>402069545.79675037</v>
      </c>
      <c r="F5" s="33">
        <v>63174798.08573692</v>
      </c>
      <c r="G5" s="34">
        <f>SUM(C5:F5)</f>
        <v>2036021179.7643135</v>
      </c>
      <c r="H5" s="462">
        <v>3948</v>
      </c>
      <c r="I5" s="26" t="s">
        <v>187</v>
      </c>
      <c r="J5" s="35">
        <f>G5/H5</f>
        <v>515709.51868397</v>
      </c>
    </row>
    <row r="6" spans="1:10" ht="21">
      <c r="A6" s="31">
        <v>2</v>
      </c>
      <c r="B6" s="32" t="s">
        <v>364</v>
      </c>
      <c r="C6" s="33">
        <v>5240766697.269109</v>
      </c>
      <c r="D6" s="33">
        <v>239168371.6139787</v>
      </c>
      <c r="E6" s="33">
        <v>1438140400.798636</v>
      </c>
      <c r="F6" s="33">
        <v>4163029.7517315233</v>
      </c>
      <c r="G6" s="34">
        <f aca="true" t="shared" si="0" ref="G6:G13">SUM(C6:F6)</f>
        <v>6922238499.4334545</v>
      </c>
      <c r="H6" s="462">
        <v>81831</v>
      </c>
      <c r="I6" s="26" t="s">
        <v>23</v>
      </c>
      <c r="J6" s="35">
        <f aca="true" t="shared" si="1" ref="J6:J13">G6/H6</f>
        <v>84591.88448672819</v>
      </c>
    </row>
    <row r="7" spans="1:10" ht="21">
      <c r="A7" s="31">
        <v>3</v>
      </c>
      <c r="B7" s="32" t="s">
        <v>285</v>
      </c>
      <c r="C7" s="33">
        <v>7069957.231478822</v>
      </c>
      <c r="D7" s="33">
        <v>109563.6498882353</v>
      </c>
      <c r="E7" s="33">
        <v>918141.4488176472</v>
      </c>
      <c r="F7" s="33">
        <v>643138.0313771339</v>
      </c>
      <c r="G7" s="34">
        <f t="shared" si="0"/>
        <v>8740800.361561839</v>
      </c>
      <c r="H7" s="462">
        <v>49</v>
      </c>
      <c r="I7" s="26" t="s">
        <v>187</v>
      </c>
      <c r="J7" s="35">
        <f t="shared" si="1"/>
        <v>178383.68084820078</v>
      </c>
    </row>
    <row r="8" spans="1:10" ht="21">
      <c r="A8" s="31">
        <v>4</v>
      </c>
      <c r="B8" s="32" t="s">
        <v>365</v>
      </c>
      <c r="C8" s="33">
        <v>3137536212.1418877</v>
      </c>
      <c r="D8" s="33">
        <v>141159507.20589545</v>
      </c>
      <c r="E8" s="33">
        <v>854518986.6405993</v>
      </c>
      <c r="F8" s="33">
        <v>8274296.088708283</v>
      </c>
      <c r="G8" s="34">
        <f t="shared" si="0"/>
        <v>4141489002.0770907</v>
      </c>
      <c r="H8" s="462">
        <v>149576</v>
      </c>
      <c r="I8" s="26" t="s">
        <v>23</v>
      </c>
      <c r="J8" s="35">
        <f t="shared" si="1"/>
        <v>27688.19196981528</v>
      </c>
    </row>
    <row r="9" spans="1:10" ht="21">
      <c r="A9" s="31">
        <v>5</v>
      </c>
      <c r="B9" s="32" t="s">
        <v>366</v>
      </c>
      <c r="C9" s="33">
        <v>106221311.47840083</v>
      </c>
      <c r="D9" s="33">
        <v>3096114.184385068</v>
      </c>
      <c r="E9" s="33">
        <v>39542882.010957025</v>
      </c>
      <c r="F9" s="33">
        <v>27154666.10028746</v>
      </c>
      <c r="G9" s="34">
        <f t="shared" si="0"/>
        <v>176014973.7740304</v>
      </c>
      <c r="H9" s="462">
        <v>2494</v>
      </c>
      <c r="I9" s="26" t="s">
        <v>187</v>
      </c>
      <c r="J9" s="35">
        <f t="shared" si="1"/>
        <v>70575.37039856872</v>
      </c>
    </row>
    <row r="10" spans="1:10" ht="21">
      <c r="A10" s="31">
        <v>6</v>
      </c>
      <c r="B10" s="32" t="s">
        <v>288</v>
      </c>
      <c r="C10" s="33">
        <v>909371042.7893133</v>
      </c>
      <c r="D10" s="33">
        <v>41534282.540902704</v>
      </c>
      <c r="E10" s="33">
        <v>249679161.04248056</v>
      </c>
      <c r="F10" s="33">
        <v>617398.2700396003</v>
      </c>
      <c r="G10" s="34">
        <f t="shared" si="0"/>
        <v>1201201884.6427362</v>
      </c>
      <c r="H10" s="462">
        <v>36634</v>
      </c>
      <c r="I10" s="26" t="s">
        <v>23</v>
      </c>
      <c r="J10" s="35">
        <f t="shared" si="1"/>
        <v>32789.263652419504</v>
      </c>
    </row>
    <row r="11" spans="1:10" ht="21">
      <c r="A11" s="31">
        <v>7</v>
      </c>
      <c r="B11" s="32" t="s">
        <v>367</v>
      </c>
      <c r="C11" s="33">
        <v>6911593.47449665</v>
      </c>
      <c r="D11" s="33">
        <v>135431.8093280543</v>
      </c>
      <c r="E11" s="33">
        <v>3121049.5237656115</v>
      </c>
      <c r="F11" s="33">
        <v>712653.7192483956</v>
      </c>
      <c r="G11" s="34">
        <f t="shared" si="0"/>
        <v>10880728.52683871</v>
      </c>
      <c r="H11" s="462">
        <v>56</v>
      </c>
      <c r="I11" s="26" t="s">
        <v>187</v>
      </c>
      <c r="J11" s="35">
        <f t="shared" si="1"/>
        <v>194298.7236935484</v>
      </c>
    </row>
    <row r="12" spans="1:10" ht="21">
      <c r="A12" s="31">
        <v>8</v>
      </c>
      <c r="B12" s="32" t="s">
        <v>290</v>
      </c>
      <c r="C12" s="33">
        <v>1022845031.8432173</v>
      </c>
      <c r="D12" s="33">
        <v>46722643.576533034</v>
      </c>
      <c r="E12" s="33">
        <v>280639974.21754664</v>
      </c>
      <c r="F12" s="33">
        <v>644739.4389589736</v>
      </c>
      <c r="G12" s="34">
        <f t="shared" si="0"/>
        <v>1350852389.0762558</v>
      </c>
      <c r="H12" s="462">
        <v>22271</v>
      </c>
      <c r="I12" s="26" t="s">
        <v>23</v>
      </c>
      <c r="J12" s="35">
        <f t="shared" si="1"/>
        <v>60655.21930206348</v>
      </c>
    </row>
    <row r="13" spans="1:10" ht="21">
      <c r="A13" s="31">
        <v>9</v>
      </c>
      <c r="B13" s="32" t="s">
        <v>368</v>
      </c>
      <c r="C13" s="33">
        <v>13084363.328130677</v>
      </c>
      <c r="D13" s="33">
        <v>456176.9912375566</v>
      </c>
      <c r="E13" s="33">
        <v>3172109.7104475116</v>
      </c>
      <c r="F13" s="33">
        <v>1914321.9239117173</v>
      </c>
      <c r="G13" s="34">
        <f t="shared" si="0"/>
        <v>18626971.95372746</v>
      </c>
      <c r="H13" s="462">
        <v>288</v>
      </c>
      <c r="I13" s="26" t="s">
        <v>23</v>
      </c>
      <c r="J13" s="35">
        <f t="shared" si="1"/>
        <v>64676.98595044258</v>
      </c>
    </row>
  </sheetData>
  <sheetProtection/>
  <mergeCells count="1">
    <mergeCell ref="A3:A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7030A0"/>
  </sheetPr>
  <dimension ref="A1:V74"/>
  <sheetViews>
    <sheetView zoomScale="80" zoomScaleNormal="80" zoomScalePageLayoutView="0" workbookViewId="0" topLeftCell="L7">
      <selection activeCell="F25" sqref="F25"/>
    </sheetView>
  </sheetViews>
  <sheetFormatPr defaultColWidth="9.140625" defaultRowHeight="15"/>
  <cols>
    <col min="1" max="1" width="6.421875" style="19" customWidth="1"/>
    <col min="2" max="2" width="37.00390625" style="166" customWidth="1"/>
    <col min="3" max="4" width="18.8515625" style="166" customWidth="1"/>
    <col min="5" max="5" width="17.140625" style="166" customWidth="1"/>
    <col min="6" max="6" width="17.00390625" style="166" customWidth="1"/>
    <col min="7" max="7" width="18.8515625" style="166" customWidth="1"/>
    <col min="8" max="8" width="14.421875" style="166" customWidth="1"/>
    <col min="9" max="9" width="22.57421875" style="342" customWidth="1"/>
    <col min="10" max="10" width="18.421875" style="342" customWidth="1"/>
    <col min="11" max="11" width="113.00390625" style="166" customWidth="1"/>
    <col min="12" max="12" width="18.8515625" style="166" customWidth="1"/>
    <col min="13" max="14" width="17.00390625" style="166" customWidth="1"/>
    <col min="15" max="15" width="15.421875" style="166" customWidth="1"/>
    <col min="16" max="16" width="18.140625" style="166" customWidth="1"/>
    <col min="17" max="17" width="16.140625" style="166" customWidth="1"/>
    <col min="18" max="18" width="18.140625" style="342" customWidth="1"/>
    <col min="19" max="19" width="17.00390625" style="342" customWidth="1"/>
    <col min="20" max="20" width="13.00390625" style="564" customWidth="1"/>
    <col min="21" max="21" width="14.7109375" style="564" customWidth="1"/>
    <col min="22" max="22" width="17.00390625" style="564" customWidth="1"/>
    <col min="23" max="23" width="9.140625" style="166" customWidth="1"/>
    <col min="24" max="24" width="30.28125" style="166" bestFit="1" customWidth="1"/>
    <col min="25" max="16384" width="9.140625" style="166" customWidth="1"/>
  </cols>
  <sheetData>
    <row r="1" spans="1:18" ht="21">
      <c r="A1" s="170" t="s">
        <v>313</v>
      </c>
      <c r="G1" s="341"/>
      <c r="L1" s="341">
        <v>13455941.62999916</v>
      </c>
      <c r="M1" s="341"/>
      <c r="N1" s="341"/>
      <c r="O1" s="341"/>
      <c r="P1" s="341"/>
      <c r="Q1" s="663"/>
      <c r="R1" s="343"/>
    </row>
    <row r="2" spans="10:22" ht="21.75" thickBot="1">
      <c r="J2" s="171"/>
      <c r="K2" s="172"/>
      <c r="Q2" s="663">
        <f>P5-Q1</f>
        <v>15866066429.609995</v>
      </c>
      <c r="S2" s="171"/>
      <c r="V2" s="565" t="s">
        <v>24</v>
      </c>
    </row>
    <row r="3" spans="1:22" ht="21.75" thickBot="1">
      <c r="A3" s="718" t="s">
        <v>47</v>
      </c>
      <c r="B3" s="720" t="s">
        <v>134</v>
      </c>
      <c r="C3" s="713" t="s">
        <v>292</v>
      </c>
      <c r="D3" s="713"/>
      <c r="E3" s="713"/>
      <c r="F3" s="713"/>
      <c r="G3" s="713"/>
      <c r="H3" s="713"/>
      <c r="I3" s="713"/>
      <c r="J3" s="714"/>
      <c r="K3" s="722" t="s">
        <v>8</v>
      </c>
      <c r="L3" s="713" t="s">
        <v>369</v>
      </c>
      <c r="M3" s="713"/>
      <c r="N3" s="713"/>
      <c r="O3" s="713"/>
      <c r="P3" s="713"/>
      <c r="Q3" s="713"/>
      <c r="R3" s="713"/>
      <c r="S3" s="714"/>
      <c r="T3" s="715" t="s">
        <v>7</v>
      </c>
      <c r="U3" s="716"/>
      <c r="V3" s="717"/>
    </row>
    <row r="4" spans="1:22" ht="42.75" customHeight="1" thickBot="1">
      <c r="A4" s="719"/>
      <c r="B4" s="721"/>
      <c r="C4" s="316" t="s">
        <v>65</v>
      </c>
      <c r="D4" s="317" t="s">
        <v>66</v>
      </c>
      <c r="E4" s="317" t="s">
        <v>67</v>
      </c>
      <c r="F4" s="317" t="s">
        <v>68</v>
      </c>
      <c r="G4" s="318" t="s">
        <v>64</v>
      </c>
      <c r="H4" s="319" t="s">
        <v>69</v>
      </c>
      <c r="I4" s="320" t="s">
        <v>70</v>
      </c>
      <c r="J4" s="321" t="s">
        <v>71</v>
      </c>
      <c r="K4" s="722"/>
      <c r="L4" s="322" t="s">
        <v>9</v>
      </c>
      <c r="M4" s="318" t="s">
        <v>10</v>
      </c>
      <c r="N4" s="318" t="s">
        <v>3</v>
      </c>
      <c r="O4" s="318" t="s">
        <v>11</v>
      </c>
      <c r="P4" s="318" t="s">
        <v>12</v>
      </c>
      <c r="Q4" s="316" t="s">
        <v>13</v>
      </c>
      <c r="R4" s="320" t="s">
        <v>14</v>
      </c>
      <c r="S4" s="323" t="s">
        <v>38</v>
      </c>
      <c r="T4" s="15" t="s">
        <v>72</v>
      </c>
      <c r="U4" s="16" t="s">
        <v>147</v>
      </c>
      <c r="V4" s="15" t="s">
        <v>46</v>
      </c>
    </row>
    <row r="5" spans="1:22" ht="21.75" thickBot="1">
      <c r="A5" s="324"/>
      <c r="B5" s="325" t="s">
        <v>64</v>
      </c>
      <c r="C5" s="374">
        <f>SUM(C7:C2043)</f>
        <v>704806977.0599998</v>
      </c>
      <c r="D5" s="374">
        <f>SUM(D7:D2043)</f>
        <v>5708310834.0199995</v>
      </c>
      <c r="E5" s="374">
        <f>SUM(E7:E2043)</f>
        <v>664669640.0000002</v>
      </c>
      <c r="F5" s="374">
        <f>SUM(F7:F2043)</f>
        <v>95825513.63000001</v>
      </c>
      <c r="G5" s="374">
        <f>SUM(G7:G2043)</f>
        <v>7173612964.709998</v>
      </c>
      <c r="H5" s="375"/>
      <c r="I5" s="376"/>
      <c r="J5" s="377"/>
      <c r="K5" s="378" t="s">
        <v>12</v>
      </c>
      <c r="L5" s="374">
        <f>SUM(L7:L2043)</f>
        <v>11957216750.620003</v>
      </c>
      <c r="M5" s="374">
        <f>SUM(M7:M2043)</f>
        <v>529748386.3899998</v>
      </c>
      <c r="N5" s="374">
        <f>SUM(N7:N2043)</f>
        <v>3271802251.1899986</v>
      </c>
      <c r="O5" s="374">
        <f>SUM(O7:O2043)</f>
        <v>107299041.41</v>
      </c>
      <c r="P5" s="374">
        <f>SUM(P7:P2043)</f>
        <v>15866066429.609995</v>
      </c>
      <c r="Q5" s="375"/>
      <c r="R5" s="376"/>
      <c r="S5" s="379"/>
      <c r="T5" s="566"/>
      <c r="U5" s="567"/>
      <c r="V5" s="568"/>
    </row>
    <row r="6" spans="1:22" ht="21.75" thickTop="1">
      <c r="A6" s="326"/>
      <c r="B6" s="353" t="s">
        <v>62</v>
      </c>
      <c r="C6" s="354"/>
      <c r="D6" s="355"/>
      <c r="E6" s="355"/>
      <c r="F6" s="355"/>
      <c r="G6" s="356"/>
      <c r="H6" s="357"/>
      <c r="I6" s="618"/>
      <c r="J6" s="359"/>
      <c r="K6" s="353" t="s">
        <v>62</v>
      </c>
      <c r="L6" s="360"/>
      <c r="M6" s="361"/>
      <c r="N6" s="361"/>
      <c r="O6" s="361"/>
      <c r="P6" s="356"/>
      <c r="Q6" s="362"/>
      <c r="R6" s="358"/>
      <c r="S6" s="363"/>
      <c r="T6" s="569"/>
      <c r="U6" s="570"/>
      <c r="V6" s="571"/>
    </row>
    <row r="7" spans="1:22" ht="21">
      <c r="A7" s="19">
        <v>1</v>
      </c>
      <c r="B7" s="306" t="s">
        <v>228</v>
      </c>
      <c r="C7" s="309">
        <v>577705.06</v>
      </c>
      <c r="D7" s="309">
        <v>3782.75</v>
      </c>
      <c r="E7" s="309">
        <v>2260534.79</v>
      </c>
      <c r="F7" s="309">
        <v>165323.88</v>
      </c>
      <c r="G7" s="310">
        <f>SUM(C7:F7)</f>
        <v>3007346.48</v>
      </c>
      <c r="H7" s="309">
        <v>7</v>
      </c>
      <c r="I7" s="330" t="s">
        <v>187</v>
      </c>
      <c r="J7" s="327">
        <f>G7/H7</f>
        <v>429620.9257142857</v>
      </c>
      <c r="K7" s="306" t="s">
        <v>228</v>
      </c>
      <c r="L7" s="314">
        <v>1057788.3</v>
      </c>
      <c r="M7" s="314">
        <v>10613.29</v>
      </c>
      <c r="N7" s="314">
        <v>236073.85</v>
      </c>
      <c r="O7" s="314">
        <v>464029.33</v>
      </c>
      <c r="P7" s="381">
        <v>1768504.7700000003</v>
      </c>
      <c r="Q7" s="463">
        <v>7</v>
      </c>
      <c r="R7" s="312" t="s">
        <v>187</v>
      </c>
      <c r="S7" s="384">
        <f>P7/Q7</f>
        <v>252643.5385714286</v>
      </c>
      <c r="T7" s="572">
        <f aca="true" t="shared" si="0" ref="T7:U9">IF(G7=0,0,(P7-G7)/G7)*100</f>
        <v>-41.19384707544572</v>
      </c>
      <c r="U7" s="572">
        <f t="shared" si="0"/>
        <v>0</v>
      </c>
      <c r="V7" s="573">
        <f>IF(J7=0,0,(S7-J7)/J7)*100</f>
        <v>-41.19384707544572</v>
      </c>
    </row>
    <row r="8" spans="1:22" ht="21">
      <c r="A8" s="19">
        <v>2</v>
      </c>
      <c r="B8" s="306" t="s">
        <v>195</v>
      </c>
      <c r="C8" s="309">
        <v>25934835.51</v>
      </c>
      <c r="D8" s="308">
        <v>211206.33</v>
      </c>
      <c r="E8" s="309">
        <v>11290684.03</v>
      </c>
      <c r="F8" s="309">
        <v>1968324.47</v>
      </c>
      <c r="G8" s="310">
        <f aca="true" t="shared" si="1" ref="G8:G39">SUM(C8:F8)</f>
        <v>39405050.339999996</v>
      </c>
      <c r="H8" s="314">
        <v>385</v>
      </c>
      <c r="I8" s="330" t="s">
        <v>187</v>
      </c>
      <c r="J8" s="327">
        <f aca="true" t="shared" si="2" ref="J8:J39">G8/H8</f>
        <v>102350.78010389609</v>
      </c>
      <c r="K8" s="306" t="s">
        <v>195</v>
      </c>
      <c r="L8" s="314">
        <v>750714.93</v>
      </c>
      <c r="M8" s="315">
        <v>33107.58</v>
      </c>
      <c r="N8" s="314">
        <v>173126.7</v>
      </c>
      <c r="O8" s="314">
        <v>244775.09</v>
      </c>
      <c r="P8" s="381">
        <v>1201724.3</v>
      </c>
      <c r="Q8" s="463">
        <v>96</v>
      </c>
      <c r="R8" s="312" t="s">
        <v>187</v>
      </c>
      <c r="S8" s="340">
        <f>P8/Q8</f>
        <v>12517.961458333333</v>
      </c>
      <c r="T8" s="572">
        <f t="shared" si="0"/>
        <v>-96.95032923538704</v>
      </c>
      <c r="U8" s="572">
        <f t="shared" si="0"/>
        <v>-75.06493506493507</v>
      </c>
      <c r="V8" s="573">
        <f>IF(J8=0,0,(S8-J8)/J8)*100</f>
        <v>-87.76954953775011</v>
      </c>
    </row>
    <row r="9" spans="1:22" ht="21">
      <c r="A9" s="19">
        <v>3</v>
      </c>
      <c r="B9" s="306" t="s">
        <v>196</v>
      </c>
      <c r="C9" s="309">
        <v>13182752.35</v>
      </c>
      <c r="D9" s="308">
        <v>109780.12</v>
      </c>
      <c r="E9" s="309">
        <v>1421267.8</v>
      </c>
      <c r="F9" s="309">
        <v>760479.16</v>
      </c>
      <c r="G9" s="310">
        <f t="shared" si="1"/>
        <v>15474279.43</v>
      </c>
      <c r="H9" s="328">
        <v>1</v>
      </c>
      <c r="I9" s="330" t="s">
        <v>17</v>
      </c>
      <c r="J9" s="327">
        <f t="shared" si="2"/>
        <v>15474279.43</v>
      </c>
      <c r="K9" s="306" t="s">
        <v>196</v>
      </c>
      <c r="L9" s="314">
        <v>33856951.38</v>
      </c>
      <c r="M9" s="315">
        <v>337914.53</v>
      </c>
      <c r="N9" s="314">
        <v>7975205.67</v>
      </c>
      <c r="O9" s="314">
        <v>2072334.08</v>
      </c>
      <c r="P9" s="381">
        <v>44242405.660000004</v>
      </c>
      <c r="Q9" s="463">
        <v>4</v>
      </c>
      <c r="R9" s="312" t="s">
        <v>17</v>
      </c>
      <c r="S9" s="340">
        <f>P9/Q9</f>
        <v>11060601.415000001</v>
      </c>
      <c r="T9" s="572">
        <f t="shared" si="0"/>
        <v>185.90931073809622</v>
      </c>
      <c r="U9" s="572">
        <f t="shared" si="0"/>
        <v>300</v>
      </c>
      <c r="V9" s="574">
        <f>IF(J9=0,0,(S9-J9)/J9)*100</f>
        <v>-28.522672315475944</v>
      </c>
    </row>
    <row r="10" spans="1:22" ht="21">
      <c r="A10" s="19">
        <v>4</v>
      </c>
      <c r="B10" s="306" t="s">
        <v>199</v>
      </c>
      <c r="C10" s="307">
        <v>47518667.89</v>
      </c>
      <c r="D10" s="308">
        <v>345061.99</v>
      </c>
      <c r="E10" s="309">
        <v>94097426.57</v>
      </c>
      <c r="F10" s="309">
        <v>7179898.57</v>
      </c>
      <c r="G10" s="310">
        <f t="shared" si="1"/>
        <v>149141055.01999998</v>
      </c>
      <c r="H10" s="311">
        <v>984</v>
      </c>
      <c r="I10" s="330" t="s">
        <v>187</v>
      </c>
      <c r="J10" s="327">
        <f t="shared" si="2"/>
        <v>151566.11282520322</v>
      </c>
      <c r="K10" s="306" t="s">
        <v>199</v>
      </c>
      <c r="L10" s="314">
        <v>22524230.96</v>
      </c>
      <c r="M10" s="315">
        <v>1246556.23</v>
      </c>
      <c r="N10" s="314">
        <v>5566198.72</v>
      </c>
      <c r="O10" s="314">
        <v>5959478.86</v>
      </c>
      <c r="P10" s="381">
        <v>35296464.77</v>
      </c>
      <c r="Q10" s="463">
        <v>1485</v>
      </c>
      <c r="R10" s="312" t="s">
        <v>187</v>
      </c>
      <c r="S10" s="340">
        <f aca="true" t="shared" si="3" ref="S10:S30">P10/Q10</f>
        <v>23768.66314478115</v>
      </c>
      <c r="T10" s="572">
        <f aca="true" t="shared" si="4" ref="T10:T29">IF(G10=0,0,(P10-G10)/G10)*100</f>
        <v>-76.33350202245336</v>
      </c>
      <c r="U10" s="572">
        <f aca="true" t="shared" si="5" ref="U10:U29">IF(H10=0,0,(Q10-H10)/H10)*100</f>
        <v>50.91463414634146</v>
      </c>
      <c r="V10" s="573">
        <f aca="true" t="shared" si="6" ref="V10:V29">IF(J10=0,0,(S10-J10)/J10)*100</f>
        <v>-84.31795689568627</v>
      </c>
    </row>
    <row r="11" spans="1:22" ht="21">
      <c r="A11" s="19">
        <v>5</v>
      </c>
      <c r="B11" s="306" t="s">
        <v>186</v>
      </c>
      <c r="C11" s="307">
        <v>40279743.16</v>
      </c>
      <c r="D11" s="308">
        <v>247545.75</v>
      </c>
      <c r="E11" s="309">
        <v>61154414.7</v>
      </c>
      <c r="F11" s="309">
        <v>4958309.29</v>
      </c>
      <c r="G11" s="310">
        <f t="shared" si="1"/>
        <v>106640012.9</v>
      </c>
      <c r="H11" s="311">
        <v>3914</v>
      </c>
      <c r="I11" s="330" t="s">
        <v>187</v>
      </c>
      <c r="J11" s="327">
        <f t="shared" si="2"/>
        <v>27245.78765968319</v>
      </c>
      <c r="K11" s="306" t="s">
        <v>186</v>
      </c>
      <c r="L11" s="314">
        <v>29053616.42</v>
      </c>
      <c r="M11" s="315">
        <v>1142680.35</v>
      </c>
      <c r="N11" s="314">
        <v>7500183.28</v>
      </c>
      <c r="O11" s="314">
        <v>4067116.78</v>
      </c>
      <c r="P11" s="381">
        <v>41763596.830000006</v>
      </c>
      <c r="Q11" s="463">
        <v>3403</v>
      </c>
      <c r="R11" s="312" t="s">
        <v>187</v>
      </c>
      <c r="S11" s="340">
        <f t="shared" si="3"/>
        <v>12272.582083455776</v>
      </c>
      <c r="T11" s="572">
        <f t="shared" si="4"/>
        <v>-60.836841918649085</v>
      </c>
      <c r="U11" s="572">
        <f t="shared" si="5"/>
        <v>-13.055697496167603</v>
      </c>
      <c r="V11" s="573">
        <f t="shared" si="6"/>
        <v>-54.95603857466721</v>
      </c>
    </row>
    <row r="12" spans="1:22" ht="21">
      <c r="A12" s="19">
        <v>6</v>
      </c>
      <c r="B12" s="306" t="s">
        <v>188</v>
      </c>
      <c r="C12" s="307">
        <v>11991985.43</v>
      </c>
      <c r="D12" s="308">
        <v>70296.26</v>
      </c>
      <c r="E12" s="309">
        <v>14968577.02</v>
      </c>
      <c r="F12" s="309">
        <v>1408858.11</v>
      </c>
      <c r="G12" s="310">
        <f t="shared" si="1"/>
        <v>28439716.82</v>
      </c>
      <c r="H12" s="311">
        <v>9</v>
      </c>
      <c r="I12" s="330" t="s">
        <v>189</v>
      </c>
      <c r="J12" s="327">
        <f t="shared" si="2"/>
        <v>3159968.5355555555</v>
      </c>
      <c r="K12" s="306" t="s">
        <v>188</v>
      </c>
      <c r="L12" s="314">
        <v>11313001.48</v>
      </c>
      <c r="M12" s="315">
        <v>183296.93</v>
      </c>
      <c r="N12" s="314">
        <v>2001080.59</v>
      </c>
      <c r="O12" s="314">
        <v>961930.66</v>
      </c>
      <c r="P12" s="381">
        <v>14459309.66</v>
      </c>
      <c r="Q12" s="463">
        <v>12</v>
      </c>
      <c r="R12" s="312" t="s">
        <v>189</v>
      </c>
      <c r="S12" s="340">
        <f t="shared" si="3"/>
        <v>1204942.4716666667</v>
      </c>
      <c r="T12" s="572">
        <f t="shared" si="4"/>
        <v>-49.158039260673625</v>
      </c>
      <c r="U12" s="572">
        <f t="shared" si="5"/>
        <v>33.33333333333333</v>
      </c>
      <c r="V12" s="573">
        <f t="shared" si="6"/>
        <v>-61.86852944550522</v>
      </c>
    </row>
    <row r="13" spans="1:22" ht="21">
      <c r="A13" s="19">
        <v>7</v>
      </c>
      <c r="B13" s="306" t="s">
        <v>190</v>
      </c>
      <c r="C13" s="307">
        <v>4805990.36</v>
      </c>
      <c r="D13" s="308">
        <v>25612.37</v>
      </c>
      <c r="E13" s="309">
        <v>315528.33</v>
      </c>
      <c r="F13" s="309">
        <v>168019.23</v>
      </c>
      <c r="G13" s="310">
        <f t="shared" si="1"/>
        <v>5315150.290000001</v>
      </c>
      <c r="H13" s="311">
        <v>5</v>
      </c>
      <c r="I13" s="330" t="s">
        <v>191</v>
      </c>
      <c r="J13" s="327">
        <f t="shared" si="2"/>
        <v>1063030.0580000002</v>
      </c>
      <c r="K13" s="306" t="s">
        <v>190</v>
      </c>
      <c r="L13" s="314">
        <v>3974217.31</v>
      </c>
      <c r="M13" s="315">
        <v>34558.22</v>
      </c>
      <c r="N13" s="314">
        <v>784808.78</v>
      </c>
      <c r="O13" s="314">
        <v>164748.9</v>
      </c>
      <c r="P13" s="381">
        <v>4958333.210000001</v>
      </c>
      <c r="Q13" s="463">
        <v>4</v>
      </c>
      <c r="R13" s="312" t="s">
        <v>191</v>
      </c>
      <c r="S13" s="340">
        <f t="shared" si="3"/>
        <v>1239583.3025000002</v>
      </c>
      <c r="T13" s="572">
        <f t="shared" si="4"/>
        <v>-6.713207727565498</v>
      </c>
      <c r="U13" s="572">
        <f t="shared" si="5"/>
        <v>-20</v>
      </c>
      <c r="V13" s="573">
        <f t="shared" si="6"/>
        <v>16.608490340543128</v>
      </c>
    </row>
    <row r="14" spans="1:22" ht="21">
      <c r="A14" s="19">
        <v>8</v>
      </c>
      <c r="B14" s="306" t="s">
        <v>215</v>
      </c>
      <c r="C14" s="307">
        <v>9911517.33</v>
      </c>
      <c r="D14" s="308">
        <v>55362.13</v>
      </c>
      <c r="E14" s="309">
        <v>12221726.34</v>
      </c>
      <c r="F14" s="309">
        <v>1175651.26</v>
      </c>
      <c r="G14" s="310">
        <f t="shared" si="1"/>
        <v>23364257.060000002</v>
      </c>
      <c r="H14" s="311">
        <v>78</v>
      </c>
      <c r="I14" s="330" t="s">
        <v>187</v>
      </c>
      <c r="J14" s="327">
        <f t="shared" si="2"/>
        <v>299541.7571794872</v>
      </c>
      <c r="K14" s="306" t="s">
        <v>215</v>
      </c>
      <c r="L14" s="314">
        <v>10110734.48</v>
      </c>
      <c r="M14" s="315">
        <v>216510.51</v>
      </c>
      <c r="N14" s="314">
        <v>6752264.14</v>
      </c>
      <c r="O14" s="314">
        <v>1268766.71</v>
      </c>
      <c r="P14" s="381">
        <v>18348275.84</v>
      </c>
      <c r="Q14" s="463">
        <v>28</v>
      </c>
      <c r="R14" s="312" t="s">
        <v>187</v>
      </c>
      <c r="S14" s="340">
        <f>P14/Q14</f>
        <v>655295.5657142857</v>
      </c>
      <c r="T14" s="572">
        <f t="shared" si="4"/>
        <v>-21.468609967433743</v>
      </c>
      <c r="U14" s="572">
        <f t="shared" si="5"/>
        <v>-64.1025641025641</v>
      </c>
      <c r="V14" s="573">
        <f>IF(J14=0,0,(S14-J14)/J14)*100</f>
        <v>118.76601509072029</v>
      </c>
    </row>
    <row r="15" spans="1:22" ht="21">
      <c r="A15" s="19">
        <v>9</v>
      </c>
      <c r="B15" s="630" t="s">
        <v>218</v>
      </c>
      <c r="C15" s="509">
        <v>7770037.77</v>
      </c>
      <c r="D15" s="510">
        <v>41964.89</v>
      </c>
      <c r="E15" s="511">
        <v>1069811.37</v>
      </c>
      <c r="F15" s="511">
        <v>415915.13</v>
      </c>
      <c r="G15" s="381">
        <f t="shared" si="1"/>
        <v>9297729.16</v>
      </c>
      <c r="H15" s="512">
        <v>3</v>
      </c>
      <c r="I15" s="517" t="s">
        <v>191</v>
      </c>
      <c r="J15" s="384">
        <f t="shared" si="2"/>
        <v>3099243.053333333</v>
      </c>
      <c r="K15" s="508" t="s">
        <v>405</v>
      </c>
      <c r="L15" s="514"/>
      <c r="M15" s="515"/>
      <c r="N15" s="514"/>
      <c r="O15" s="514"/>
      <c r="P15" s="381"/>
      <c r="Q15" s="516"/>
      <c r="R15" s="513"/>
      <c r="S15" s="340"/>
      <c r="T15" s="572">
        <f t="shared" si="4"/>
        <v>-100</v>
      </c>
      <c r="U15" s="572">
        <f t="shared" si="5"/>
        <v>-100</v>
      </c>
      <c r="V15" s="574">
        <f t="shared" si="6"/>
        <v>-100</v>
      </c>
    </row>
    <row r="16" spans="1:22" ht="21">
      <c r="A16" s="19">
        <v>10</v>
      </c>
      <c r="B16" s="306" t="s">
        <v>192</v>
      </c>
      <c r="C16" s="307">
        <v>3014001.94</v>
      </c>
      <c r="D16" s="308">
        <v>16510.13</v>
      </c>
      <c r="E16" s="309">
        <v>788303.32</v>
      </c>
      <c r="F16" s="309">
        <v>129966.97</v>
      </c>
      <c r="G16" s="310">
        <f t="shared" si="1"/>
        <v>3948782.36</v>
      </c>
      <c r="H16" s="311">
        <v>88</v>
      </c>
      <c r="I16" s="330" t="s">
        <v>187</v>
      </c>
      <c r="J16" s="327">
        <f t="shared" si="2"/>
        <v>44872.52681818182</v>
      </c>
      <c r="K16" s="306" t="s">
        <v>192</v>
      </c>
      <c r="L16" s="314">
        <v>3555009.25</v>
      </c>
      <c r="M16" s="315">
        <v>28274.91</v>
      </c>
      <c r="N16" s="314">
        <v>642116.27</v>
      </c>
      <c r="O16" s="314">
        <v>134794.55</v>
      </c>
      <c r="P16" s="381">
        <v>4360194.9799999995</v>
      </c>
      <c r="Q16" s="463">
        <v>149</v>
      </c>
      <c r="R16" s="312" t="s">
        <v>187</v>
      </c>
      <c r="S16" s="340">
        <f t="shared" si="3"/>
        <v>29263.053557046976</v>
      </c>
      <c r="T16" s="572">
        <f t="shared" si="4"/>
        <v>10.418721076337052</v>
      </c>
      <c r="U16" s="572">
        <f t="shared" si="5"/>
        <v>69.31818181818183</v>
      </c>
      <c r="V16" s="573">
        <f t="shared" si="6"/>
        <v>-34.78625869317006</v>
      </c>
    </row>
    <row r="17" spans="1:22" ht="21">
      <c r="A17" s="19">
        <v>11</v>
      </c>
      <c r="B17" s="306" t="s">
        <v>213</v>
      </c>
      <c r="C17" s="307">
        <v>21754539.15</v>
      </c>
      <c r="D17" s="308">
        <v>163328.77</v>
      </c>
      <c r="E17" s="309">
        <v>3400864.16</v>
      </c>
      <c r="F17" s="309">
        <v>1009405.65</v>
      </c>
      <c r="G17" s="310">
        <f t="shared" si="1"/>
        <v>26328137.729999997</v>
      </c>
      <c r="H17" s="311">
        <v>349</v>
      </c>
      <c r="I17" s="330" t="s">
        <v>17</v>
      </c>
      <c r="J17" s="327">
        <f t="shared" si="2"/>
        <v>75438.79005730659</v>
      </c>
      <c r="K17" s="306" t="s">
        <v>213</v>
      </c>
      <c r="L17" s="314">
        <v>5168348.5</v>
      </c>
      <c r="M17" s="315">
        <v>100941.77</v>
      </c>
      <c r="N17" s="314">
        <v>1696804.25</v>
      </c>
      <c r="O17" s="314">
        <v>587150.36</v>
      </c>
      <c r="P17" s="381">
        <v>7553244.88</v>
      </c>
      <c r="Q17" s="463">
        <v>56</v>
      </c>
      <c r="R17" s="312" t="s">
        <v>17</v>
      </c>
      <c r="S17" s="340">
        <f t="shared" si="3"/>
        <v>134879.37285714285</v>
      </c>
      <c r="T17" s="572">
        <f t="shared" si="4"/>
        <v>-71.31113124118407</v>
      </c>
      <c r="U17" s="572">
        <f t="shared" si="5"/>
        <v>-83.95415472779369</v>
      </c>
      <c r="V17" s="573">
        <f t="shared" si="6"/>
        <v>78.79312851476358</v>
      </c>
    </row>
    <row r="18" spans="1:22" ht="21">
      <c r="A18" s="19">
        <v>12</v>
      </c>
      <c r="B18" s="306" t="s">
        <v>212</v>
      </c>
      <c r="C18" s="307">
        <v>5573116.84</v>
      </c>
      <c r="D18" s="308">
        <v>42178.32</v>
      </c>
      <c r="E18" s="309">
        <v>511042.37</v>
      </c>
      <c r="F18" s="309">
        <v>334874.28</v>
      </c>
      <c r="G18" s="310">
        <f t="shared" si="1"/>
        <v>6461211.8100000005</v>
      </c>
      <c r="H18" s="311">
        <v>16450431</v>
      </c>
      <c r="I18" s="619" t="s">
        <v>23</v>
      </c>
      <c r="J18" s="327">
        <f t="shared" si="2"/>
        <v>0.3927685426600677</v>
      </c>
      <c r="K18" s="306" t="s">
        <v>212</v>
      </c>
      <c r="L18" s="314">
        <v>10928819.49</v>
      </c>
      <c r="M18" s="315">
        <v>199863.14</v>
      </c>
      <c r="N18" s="314">
        <v>4524693.96</v>
      </c>
      <c r="O18" s="314">
        <v>1075285.37</v>
      </c>
      <c r="P18" s="381">
        <v>16728661.96</v>
      </c>
      <c r="Q18" s="463">
        <v>18095474</v>
      </c>
      <c r="R18" s="9" t="s">
        <v>23</v>
      </c>
      <c r="S18" s="340">
        <f t="shared" si="3"/>
        <v>0.9244666351376041</v>
      </c>
      <c r="T18" s="572">
        <f t="shared" si="4"/>
        <v>158.90904758932518</v>
      </c>
      <c r="U18" s="572">
        <f t="shared" si="5"/>
        <v>9.999999392113192</v>
      </c>
      <c r="V18" s="573">
        <f t="shared" si="6"/>
        <v>135.37186274556333</v>
      </c>
    </row>
    <row r="19" spans="1:22" ht="21">
      <c r="A19" s="19">
        <v>13</v>
      </c>
      <c r="B19" s="306" t="s">
        <v>208</v>
      </c>
      <c r="C19" s="307">
        <v>9554967.11</v>
      </c>
      <c r="D19" s="308">
        <v>684477316.69</v>
      </c>
      <c r="E19" s="309">
        <v>2922847.02</v>
      </c>
      <c r="F19" s="309">
        <v>455074.95</v>
      </c>
      <c r="G19" s="310">
        <f t="shared" si="1"/>
        <v>697410205.7700001</v>
      </c>
      <c r="H19" s="311">
        <v>7255</v>
      </c>
      <c r="I19" s="330" t="s">
        <v>187</v>
      </c>
      <c r="J19" s="327">
        <f t="shared" si="2"/>
        <v>96128.21581943489</v>
      </c>
      <c r="K19" s="306" t="s">
        <v>208</v>
      </c>
      <c r="L19" s="314">
        <v>1476563193.68</v>
      </c>
      <c r="M19" s="315">
        <v>67687513.52</v>
      </c>
      <c r="N19" s="314">
        <v>405768190.98</v>
      </c>
      <c r="O19" s="314">
        <v>1420080.41</v>
      </c>
      <c r="P19" s="381">
        <v>1951438978.5900002</v>
      </c>
      <c r="Q19" s="463">
        <v>8147</v>
      </c>
      <c r="R19" s="312" t="s">
        <v>187</v>
      </c>
      <c r="S19" s="340">
        <f t="shared" si="3"/>
        <v>239528.53548422735</v>
      </c>
      <c r="T19" s="572">
        <f t="shared" si="4"/>
        <v>179.81221990226626</v>
      </c>
      <c r="U19" s="572">
        <f t="shared" si="5"/>
        <v>12.294968986905582</v>
      </c>
      <c r="V19" s="573">
        <f t="shared" si="6"/>
        <v>149.17609615698314</v>
      </c>
    </row>
    <row r="20" spans="1:22" ht="21">
      <c r="A20" s="19">
        <v>14</v>
      </c>
      <c r="B20" s="306" t="s">
        <v>209</v>
      </c>
      <c r="C20" s="307">
        <v>9643795.44</v>
      </c>
      <c r="D20" s="308">
        <v>684479945</v>
      </c>
      <c r="E20" s="309">
        <v>356637.94</v>
      </c>
      <c r="F20" s="309">
        <v>390754.64</v>
      </c>
      <c r="G20" s="310">
        <f t="shared" si="1"/>
        <v>694871133.0200001</v>
      </c>
      <c r="H20" s="311">
        <v>77</v>
      </c>
      <c r="I20" s="330" t="s">
        <v>210</v>
      </c>
      <c r="J20" s="327">
        <f t="shared" si="2"/>
        <v>9024300.42883117</v>
      </c>
      <c r="K20" s="306" t="s">
        <v>209</v>
      </c>
      <c r="L20" s="314">
        <v>1359614324.76</v>
      </c>
      <c r="M20" s="315">
        <v>62251187.07</v>
      </c>
      <c r="N20" s="314">
        <v>374025361.74</v>
      </c>
      <c r="O20" s="314">
        <v>385118.17</v>
      </c>
      <c r="P20" s="381">
        <v>1796275991.74</v>
      </c>
      <c r="Q20" s="463">
        <v>12</v>
      </c>
      <c r="R20" s="312" t="s">
        <v>210</v>
      </c>
      <c r="S20" s="340">
        <f t="shared" si="3"/>
        <v>149689665.97833332</v>
      </c>
      <c r="T20" s="572">
        <f t="shared" si="4"/>
        <v>158.50490923880395</v>
      </c>
      <c r="U20" s="572">
        <f t="shared" si="5"/>
        <v>-84.4155844155844</v>
      </c>
      <c r="V20" s="573">
        <f t="shared" si="6"/>
        <v>1558.7398342823255</v>
      </c>
    </row>
    <row r="21" spans="1:22" ht="21">
      <c r="A21" s="19">
        <v>15</v>
      </c>
      <c r="B21" s="306" t="s">
        <v>202</v>
      </c>
      <c r="C21" s="307">
        <v>24371322.56</v>
      </c>
      <c r="D21" s="308">
        <v>741711306.85</v>
      </c>
      <c r="E21" s="309">
        <v>34402026.56</v>
      </c>
      <c r="F21" s="309">
        <v>3023853.67</v>
      </c>
      <c r="G21" s="310">
        <f t="shared" si="1"/>
        <v>803508509.64</v>
      </c>
      <c r="H21" s="311">
        <v>83223</v>
      </c>
      <c r="I21" s="330" t="s">
        <v>23</v>
      </c>
      <c r="J21" s="327">
        <f t="shared" si="2"/>
        <v>9654.88518366317</v>
      </c>
      <c r="K21" s="306" t="s">
        <v>202</v>
      </c>
      <c r="L21" s="314">
        <v>1643173372.76</v>
      </c>
      <c r="M21" s="315">
        <v>73083490.24</v>
      </c>
      <c r="N21" s="314">
        <v>442770049.09</v>
      </c>
      <c r="O21" s="314">
        <v>5073465.81</v>
      </c>
      <c r="P21" s="381">
        <v>2164100377.9</v>
      </c>
      <c r="Q21" s="463">
        <v>81831</v>
      </c>
      <c r="R21" s="312" t="s">
        <v>23</v>
      </c>
      <c r="S21" s="340">
        <f t="shared" si="3"/>
        <v>26445.972527526243</v>
      </c>
      <c r="T21" s="572">
        <f t="shared" si="4"/>
        <v>169.33135765663428</v>
      </c>
      <c r="U21" s="572">
        <f t="shared" si="5"/>
        <v>-1.6726145416531488</v>
      </c>
      <c r="V21" s="573">
        <f t="shared" si="6"/>
        <v>173.9128640522305</v>
      </c>
    </row>
    <row r="22" spans="1:22" ht="21">
      <c r="A22" s="19">
        <v>16</v>
      </c>
      <c r="B22" s="306" t="s">
        <v>203</v>
      </c>
      <c r="C22" s="307">
        <v>14498179.72</v>
      </c>
      <c r="D22" s="308">
        <v>684506530.55</v>
      </c>
      <c r="E22" s="309">
        <v>13645289.96</v>
      </c>
      <c r="F22" s="309">
        <v>1432239.85</v>
      </c>
      <c r="G22" s="310">
        <f t="shared" si="1"/>
        <v>714082240.08</v>
      </c>
      <c r="H22" s="311">
        <v>77</v>
      </c>
      <c r="I22" s="330" t="s">
        <v>204</v>
      </c>
      <c r="J22" s="327">
        <f t="shared" si="2"/>
        <v>9273795.325714286</v>
      </c>
      <c r="K22" s="306" t="s">
        <v>203</v>
      </c>
      <c r="L22" s="314">
        <v>1477802689.88</v>
      </c>
      <c r="M22" s="315">
        <v>67528272.66</v>
      </c>
      <c r="N22" s="314">
        <v>404925303.52</v>
      </c>
      <c r="O22" s="314">
        <v>611622.61</v>
      </c>
      <c r="P22" s="381">
        <v>1950867888.67</v>
      </c>
      <c r="Q22" s="463">
        <v>105</v>
      </c>
      <c r="R22" s="312" t="s">
        <v>204</v>
      </c>
      <c r="S22" s="340">
        <f t="shared" si="3"/>
        <v>18579694.177809525</v>
      </c>
      <c r="T22" s="572">
        <f t="shared" si="4"/>
        <v>173.19932903686845</v>
      </c>
      <c r="U22" s="572">
        <f t="shared" si="5"/>
        <v>36.36363636363637</v>
      </c>
      <c r="V22" s="573">
        <f t="shared" si="6"/>
        <v>100.34617462703686</v>
      </c>
    </row>
    <row r="23" spans="1:22" ht="21">
      <c r="A23" s="19">
        <v>17</v>
      </c>
      <c r="B23" s="306" t="s">
        <v>205</v>
      </c>
      <c r="C23" s="307">
        <v>16360954.25</v>
      </c>
      <c r="D23" s="308">
        <v>741556002.07</v>
      </c>
      <c r="E23" s="309">
        <v>19199281.3</v>
      </c>
      <c r="F23" s="309">
        <v>1900850.15</v>
      </c>
      <c r="G23" s="310">
        <f t="shared" si="1"/>
        <v>779017087.77</v>
      </c>
      <c r="H23" s="311">
        <v>12</v>
      </c>
      <c r="I23" s="330" t="s">
        <v>191</v>
      </c>
      <c r="J23" s="327">
        <f t="shared" si="2"/>
        <v>64918090.6475</v>
      </c>
      <c r="K23" s="306" t="s">
        <v>205</v>
      </c>
      <c r="L23" s="314">
        <v>1252269203.51</v>
      </c>
      <c r="M23" s="315">
        <v>57286906.28</v>
      </c>
      <c r="N23" s="314">
        <v>344171271.01</v>
      </c>
      <c r="O23" s="314">
        <v>1326078.48</v>
      </c>
      <c r="P23" s="381">
        <v>1655053459.28</v>
      </c>
      <c r="Q23" s="463">
        <v>5</v>
      </c>
      <c r="R23" s="312" t="s">
        <v>191</v>
      </c>
      <c r="S23" s="340">
        <f t="shared" si="3"/>
        <v>331010691.856</v>
      </c>
      <c r="T23" s="572">
        <f t="shared" si="4"/>
        <v>112.45406362236876</v>
      </c>
      <c r="U23" s="572">
        <f t="shared" si="5"/>
        <v>-58.333333333333336</v>
      </c>
      <c r="V23" s="573">
        <f t="shared" si="6"/>
        <v>409.88975269368495</v>
      </c>
    </row>
    <row r="24" spans="1:22" ht="21">
      <c r="A24" s="19">
        <v>18</v>
      </c>
      <c r="B24" s="306" t="s">
        <v>211</v>
      </c>
      <c r="C24" s="307">
        <v>7991978.83</v>
      </c>
      <c r="D24" s="308">
        <v>513365993.31</v>
      </c>
      <c r="E24" s="309">
        <v>946725.96</v>
      </c>
      <c r="F24" s="309">
        <v>380451.08</v>
      </c>
      <c r="G24" s="310">
        <f t="shared" si="1"/>
        <v>522685149.17999995</v>
      </c>
      <c r="H24" s="311">
        <v>18</v>
      </c>
      <c r="I24" s="330" t="s">
        <v>204</v>
      </c>
      <c r="J24" s="327">
        <f t="shared" si="2"/>
        <v>29038063.84333333</v>
      </c>
      <c r="K24" s="306" t="s">
        <v>211</v>
      </c>
      <c r="L24" s="314">
        <v>1139923080.71</v>
      </c>
      <c r="M24" s="315">
        <v>51866169.04</v>
      </c>
      <c r="N24" s="314">
        <v>311250360.8</v>
      </c>
      <c r="O24" s="314">
        <v>154790.73</v>
      </c>
      <c r="P24" s="381">
        <v>1503194401.28</v>
      </c>
      <c r="Q24" s="463">
        <v>22</v>
      </c>
      <c r="R24" s="312" t="s">
        <v>204</v>
      </c>
      <c r="S24" s="340">
        <f t="shared" si="3"/>
        <v>68327018.24</v>
      </c>
      <c r="T24" s="572">
        <f t="shared" si="4"/>
        <v>187.59079986072774</v>
      </c>
      <c r="U24" s="572">
        <f t="shared" si="5"/>
        <v>22.22222222222222</v>
      </c>
      <c r="V24" s="573">
        <f t="shared" si="6"/>
        <v>135.3015635224136</v>
      </c>
    </row>
    <row r="25" spans="1:22" ht="21">
      <c r="A25" s="19">
        <v>19</v>
      </c>
      <c r="B25" s="306" t="s">
        <v>227</v>
      </c>
      <c r="C25" s="307">
        <v>7246622.95</v>
      </c>
      <c r="D25" s="308">
        <v>44132.09</v>
      </c>
      <c r="E25" s="309">
        <v>22727658.1</v>
      </c>
      <c r="F25" s="309">
        <v>1682012.29</v>
      </c>
      <c r="G25" s="310">
        <f t="shared" si="1"/>
        <v>31700425.43</v>
      </c>
      <c r="H25" s="311">
        <v>64248</v>
      </c>
      <c r="I25" s="330" t="s">
        <v>23</v>
      </c>
      <c r="J25" s="327">
        <f t="shared" si="2"/>
        <v>493.40719446519734</v>
      </c>
      <c r="K25" s="306" t="s">
        <v>227</v>
      </c>
      <c r="L25" s="314">
        <v>1348181.33</v>
      </c>
      <c r="M25" s="315">
        <v>125202.04</v>
      </c>
      <c r="N25" s="314">
        <v>304293.88</v>
      </c>
      <c r="O25" s="314">
        <v>305754.13</v>
      </c>
      <c r="P25" s="381">
        <v>2083431.38</v>
      </c>
      <c r="Q25" s="463">
        <v>8308</v>
      </c>
      <c r="R25" s="312" t="s">
        <v>23</v>
      </c>
      <c r="S25" s="340">
        <f t="shared" si="3"/>
        <v>250.77411892152142</v>
      </c>
      <c r="T25" s="572">
        <f t="shared" si="4"/>
        <v>-93.42774946474907</v>
      </c>
      <c r="U25" s="572">
        <f t="shared" si="5"/>
        <v>-87.06885817457352</v>
      </c>
      <c r="V25" s="573">
        <f t="shared" si="6"/>
        <v>-49.17501776735648</v>
      </c>
    </row>
    <row r="26" spans="1:22" ht="21">
      <c r="A26" s="19">
        <v>20</v>
      </c>
      <c r="B26" s="306" t="s">
        <v>217</v>
      </c>
      <c r="C26" s="307">
        <v>19001942.55</v>
      </c>
      <c r="D26" s="308">
        <v>128416.93</v>
      </c>
      <c r="E26" s="309">
        <v>44549849.09</v>
      </c>
      <c r="F26" s="309">
        <v>2915098.83</v>
      </c>
      <c r="G26" s="310">
        <f t="shared" si="1"/>
        <v>66595307.400000006</v>
      </c>
      <c r="H26" s="311">
        <v>3914</v>
      </c>
      <c r="I26" s="330" t="s">
        <v>187</v>
      </c>
      <c r="J26" s="327">
        <f t="shared" si="2"/>
        <v>17014.641645375577</v>
      </c>
      <c r="K26" s="306" t="s">
        <v>217</v>
      </c>
      <c r="L26" s="314">
        <v>25439213.07</v>
      </c>
      <c r="M26" s="315">
        <v>494919.63</v>
      </c>
      <c r="N26" s="314">
        <v>8740224.53</v>
      </c>
      <c r="O26" s="314">
        <v>4414094.33</v>
      </c>
      <c r="P26" s="381">
        <v>39088451.559999995</v>
      </c>
      <c r="Q26" s="463">
        <v>1074</v>
      </c>
      <c r="R26" s="312" t="s">
        <v>187</v>
      </c>
      <c r="S26" s="340">
        <f t="shared" si="3"/>
        <v>36395.20629422718</v>
      </c>
      <c r="T26" s="572">
        <f t="shared" si="4"/>
        <v>-41.304495637781244</v>
      </c>
      <c r="U26" s="572">
        <f t="shared" si="5"/>
        <v>-72.56004087889627</v>
      </c>
      <c r="V26" s="573">
        <f t="shared" si="6"/>
        <v>113.90521794573947</v>
      </c>
    </row>
    <row r="27" spans="1:22" ht="21">
      <c r="A27" s="19">
        <v>21</v>
      </c>
      <c r="B27" s="306" t="s">
        <v>229</v>
      </c>
      <c r="C27" s="307">
        <v>972872.45</v>
      </c>
      <c r="D27" s="308">
        <v>7486.69</v>
      </c>
      <c r="E27" s="309">
        <v>2375026.46</v>
      </c>
      <c r="F27" s="309">
        <v>244391.24</v>
      </c>
      <c r="G27" s="310">
        <f t="shared" si="1"/>
        <v>3599776.84</v>
      </c>
      <c r="H27" s="311">
        <v>28</v>
      </c>
      <c r="I27" s="330" t="s">
        <v>187</v>
      </c>
      <c r="J27" s="327">
        <f t="shared" si="2"/>
        <v>128563.45857142856</v>
      </c>
      <c r="K27" s="306" t="s">
        <v>492</v>
      </c>
      <c r="L27" s="314">
        <v>532478.32</v>
      </c>
      <c r="M27" s="315">
        <v>47482.71</v>
      </c>
      <c r="N27" s="314">
        <v>128803.13</v>
      </c>
      <c r="O27" s="314">
        <v>135959.42</v>
      </c>
      <c r="P27" s="381">
        <v>844723.58</v>
      </c>
      <c r="Q27" s="463">
        <v>40</v>
      </c>
      <c r="R27" s="312" t="s">
        <v>187</v>
      </c>
      <c r="S27" s="340">
        <f t="shared" si="3"/>
        <v>21118.0895</v>
      </c>
      <c r="T27" s="572">
        <f t="shared" si="4"/>
        <v>-76.53400147993618</v>
      </c>
      <c r="U27" s="572">
        <f t="shared" si="5"/>
        <v>42.857142857142854</v>
      </c>
      <c r="V27" s="573">
        <f t="shared" si="6"/>
        <v>-83.57380103595533</v>
      </c>
    </row>
    <row r="28" spans="1:22" ht="21">
      <c r="A28" s="19">
        <v>22</v>
      </c>
      <c r="B28" s="306" t="s">
        <v>197</v>
      </c>
      <c r="C28" s="307">
        <v>28248755.04</v>
      </c>
      <c r="D28" s="308">
        <v>235243.11</v>
      </c>
      <c r="E28" s="309">
        <v>3045573.85</v>
      </c>
      <c r="F28" s="309">
        <v>1629598.21</v>
      </c>
      <c r="G28" s="310">
        <f t="shared" si="1"/>
        <v>33159170.21</v>
      </c>
      <c r="H28" s="311">
        <v>5</v>
      </c>
      <c r="I28" s="330" t="s">
        <v>198</v>
      </c>
      <c r="J28" s="327">
        <f t="shared" si="2"/>
        <v>6631834.042</v>
      </c>
      <c r="K28" s="306" t="s">
        <v>197</v>
      </c>
      <c r="L28" s="314">
        <v>33967078.13</v>
      </c>
      <c r="M28" s="315">
        <v>346362.4</v>
      </c>
      <c r="N28" s="314">
        <v>8174585.81</v>
      </c>
      <c r="O28" s="314">
        <v>2124142.43</v>
      </c>
      <c r="P28" s="381">
        <v>44612168.77</v>
      </c>
      <c r="Q28" s="463">
        <v>7</v>
      </c>
      <c r="R28" s="312" t="s">
        <v>198</v>
      </c>
      <c r="S28" s="340">
        <f t="shared" si="3"/>
        <v>6373166.967142858</v>
      </c>
      <c r="T28" s="572">
        <f t="shared" si="4"/>
        <v>34.53946069056353</v>
      </c>
      <c r="U28" s="572">
        <f t="shared" si="5"/>
        <v>40</v>
      </c>
      <c r="V28" s="573">
        <f t="shared" si="6"/>
        <v>-3.900385221026053</v>
      </c>
    </row>
    <row r="29" spans="1:22" ht="21">
      <c r="A29" s="19">
        <v>23</v>
      </c>
      <c r="B29" s="306" t="s">
        <v>207</v>
      </c>
      <c r="C29" s="307">
        <v>12289439.9</v>
      </c>
      <c r="D29" s="308">
        <v>456388495.03</v>
      </c>
      <c r="E29" s="309">
        <v>624341.62</v>
      </c>
      <c r="F29" s="309">
        <v>1101915.71</v>
      </c>
      <c r="G29" s="310">
        <f t="shared" si="1"/>
        <v>470404192.25999993</v>
      </c>
      <c r="H29" s="311">
        <v>15373</v>
      </c>
      <c r="I29" s="330" t="s">
        <v>23</v>
      </c>
      <c r="J29" s="327">
        <f t="shared" si="2"/>
        <v>30599.375025043904</v>
      </c>
      <c r="K29" s="306" t="s">
        <v>207</v>
      </c>
      <c r="L29" s="314">
        <v>909371042.79</v>
      </c>
      <c r="M29" s="315">
        <v>41534282.54</v>
      </c>
      <c r="N29" s="314">
        <v>249679161.04</v>
      </c>
      <c r="O29" s="314">
        <v>617398.27</v>
      </c>
      <c r="P29" s="381">
        <v>1201201884.6399999</v>
      </c>
      <c r="Q29" s="463">
        <v>36634</v>
      </c>
      <c r="R29" s="312" t="s">
        <v>23</v>
      </c>
      <c r="S29" s="340">
        <f t="shared" si="3"/>
        <v>32789.26365234481</v>
      </c>
      <c r="T29" s="572">
        <f t="shared" si="4"/>
        <v>155.35526774729001</v>
      </c>
      <c r="U29" s="572">
        <f t="shared" si="5"/>
        <v>138.3009171924803</v>
      </c>
      <c r="V29" s="573">
        <f t="shared" si="6"/>
        <v>7.1566449494756075</v>
      </c>
    </row>
    <row r="30" spans="1:22" ht="21">
      <c r="A30" s="19">
        <v>24</v>
      </c>
      <c r="B30" s="508" t="s">
        <v>463</v>
      </c>
      <c r="C30" s="509">
        <v>0</v>
      </c>
      <c r="D30" s="510">
        <v>0</v>
      </c>
      <c r="E30" s="511">
        <v>0</v>
      </c>
      <c r="F30" s="511">
        <v>0</v>
      </c>
      <c r="G30" s="381">
        <f t="shared" si="1"/>
        <v>0</v>
      </c>
      <c r="H30" s="512">
        <v>0</v>
      </c>
      <c r="I30" s="620"/>
      <c r="J30" s="384">
        <v>0</v>
      </c>
      <c r="K30" s="625" t="s">
        <v>462</v>
      </c>
      <c r="L30" s="514">
        <v>1022845031.84</v>
      </c>
      <c r="M30" s="515">
        <v>46722643.58</v>
      </c>
      <c r="N30" s="514">
        <v>280639974.22</v>
      </c>
      <c r="O30" s="514">
        <v>644739.44</v>
      </c>
      <c r="P30" s="381">
        <v>1350852389.0800002</v>
      </c>
      <c r="Q30" s="518">
        <v>22271</v>
      </c>
      <c r="R30" s="592" t="s">
        <v>23</v>
      </c>
      <c r="S30" s="340">
        <f t="shared" si="3"/>
        <v>60655.219302231606</v>
      </c>
      <c r="T30" s="572">
        <f>IF(G30=0,0,(P30-G30)/G30)*100</f>
        <v>0</v>
      </c>
      <c r="U30" s="572">
        <f>IF(H30=0,0,(Q30-H30)/H30)*100</f>
        <v>0</v>
      </c>
      <c r="V30" s="573">
        <f>IF(J30=0,0,(S30-J30)/J30)*100</f>
        <v>0</v>
      </c>
    </row>
    <row r="31" spans="1:22" s="617" customFormat="1" ht="21">
      <c r="A31" s="19">
        <v>25</v>
      </c>
      <c r="B31" s="616" t="s">
        <v>206</v>
      </c>
      <c r="C31" s="509">
        <v>11566912.48</v>
      </c>
      <c r="D31" s="510">
        <v>513390127.65</v>
      </c>
      <c r="E31" s="511">
        <v>5518559.08</v>
      </c>
      <c r="F31" s="511">
        <v>933548.48</v>
      </c>
      <c r="G31" s="381">
        <f>SUM(C31:F31)</f>
        <v>531409147.69</v>
      </c>
      <c r="H31" s="512">
        <v>7</v>
      </c>
      <c r="I31" s="620" t="s">
        <v>187</v>
      </c>
      <c r="J31" s="384">
        <f>G31/H31</f>
        <v>75915592.52714285</v>
      </c>
      <c r="K31" s="508" t="s">
        <v>464</v>
      </c>
      <c r="L31" s="514"/>
      <c r="M31" s="515"/>
      <c r="N31" s="514"/>
      <c r="O31" s="514"/>
      <c r="P31" s="381"/>
      <c r="Q31" s="518"/>
      <c r="R31" s="592"/>
      <c r="S31" s="340"/>
      <c r="T31" s="572">
        <f>IF(G31=0,0,(P31-G31)/G31)*100</f>
        <v>-100</v>
      </c>
      <c r="U31" s="572">
        <f>IF(H31=0,0,(Q31-H31)/H31)*100</f>
        <v>-100</v>
      </c>
      <c r="V31" s="573">
        <f>IF(J31=0,0,(S31-J31)/J31)*100</f>
        <v>-100</v>
      </c>
    </row>
    <row r="32" spans="1:22" ht="21">
      <c r="A32" s="19">
        <v>26</v>
      </c>
      <c r="B32" s="306" t="s">
        <v>257</v>
      </c>
      <c r="C32" s="307">
        <v>1070519.96</v>
      </c>
      <c r="D32" s="308">
        <v>8865.82</v>
      </c>
      <c r="E32" s="309">
        <v>90625.51</v>
      </c>
      <c r="F32" s="309">
        <v>61260.35</v>
      </c>
      <c r="G32" s="310">
        <f t="shared" si="1"/>
        <v>1231271.6400000001</v>
      </c>
      <c r="H32" s="311">
        <v>18</v>
      </c>
      <c r="I32" s="330" t="s">
        <v>17</v>
      </c>
      <c r="J32" s="327">
        <f t="shared" si="2"/>
        <v>68403.98000000001</v>
      </c>
      <c r="K32" s="306" t="s">
        <v>257</v>
      </c>
      <c r="L32" s="314">
        <v>1755991.82</v>
      </c>
      <c r="M32" s="315">
        <v>8914.83</v>
      </c>
      <c r="N32" s="314">
        <v>196426.82</v>
      </c>
      <c r="O32" s="314">
        <v>39438.13</v>
      </c>
      <c r="P32" s="381">
        <v>2000771.6</v>
      </c>
      <c r="Q32" s="463">
        <v>64</v>
      </c>
      <c r="R32" s="312" t="s">
        <v>17</v>
      </c>
      <c r="S32" s="340">
        <f aca="true" t="shared" si="7" ref="S32:S39">P32/Q32</f>
        <v>31262.05625</v>
      </c>
      <c r="T32" s="572">
        <f aca="true" t="shared" si="8" ref="T32:U39">IF(G32=0,0,(P32-G32)/G32)*100</f>
        <v>62.49636026701629</v>
      </c>
      <c r="U32" s="572">
        <f t="shared" si="8"/>
        <v>255.55555555555554</v>
      </c>
      <c r="V32" s="573">
        <f aca="true" t="shared" si="9" ref="V32:V39">IF(J32=0,0,(S32-J32)/J32)*100</f>
        <v>-54.29789867490167</v>
      </c>
    </row>
    <row r="33" spans="1:22" ht="21">
      <c r="A33" s="19">
        <v>27</v>
      </c>
      <c r="B33" s="306" t="s">
        <v>214</v>
      </c>
      <c r="C33" s="307">
        <v>14287673.88</v>
      </c>
      <c r="D33" s="308">
        <v>96753.46</v>
      </c>
      <c r="E33" s="309">
        <v>19637081.96</v>
      </c>
      <c r="F33" s="309">
        <v>2136112.1</v>
      </c>
      <c r="G33" s="310">
        <f t="shared" si="1"/>
        <v>36157621.400000006</v>
      </c>
      <c r="H33" s="311">
        <v>52379</v>
      </c>
      <c r="I33" s="330" t="s">
        <v>187</v>
      </c>
      <c r="J33" s="327">
        <f t="shared" si="2"/>
        <v>690.3075927375476</v>
      </c>
      <c r="K33" s="306" t="s">
        <v>214</v>
      </c>
      <c r="L33" s="314">
        <v>5989049.91</v>
      </c>
      <c r="M33" s="315">
        <v>134894.79</v>
      </c>
      <c r="N33" s="314">
        <v>2071299.47</v>
      </c>
      <c r="O33" s="314">
        <v>1098269.4</v>
      </c>
      <c r="P33" s="381">
        <v>9293513.57</v>
      </c>
      <c r="Q33" s="463">
        <v>78767</v>
      </c>
      <c r="R33" s="312" t="s">
        <v>187</v>
      </c>
      <c r="S33" s="340">
        <f t="shared" si="7"/>
        <v>117.98740043419198</v>
      </c>
      <c r="T33" s="572">
        <f t="shared" si="8"/>
        <v>-74.29722086198956</v>
      </c>
      <c r="U33" s="572">
        <f t="shared" si="8"/>
        <v>50.37896867065045</v>
      </c>
      <c r="V33" s="573">
        <f t="shared" si="9"/>
        <v>-82.90799613455066</v>
      </c>
    </row>
    <row r="34" spans="1:22" ht="21">
      <c r="A34" s="19">
        <v>28</v>
      </c>
      <c r="B34" s="306" t="s">
        <v>220</v>
      </c>
      <c r="C34" s="307">
        <v>2845012.11</v>
      </c>
      <c r="D34" s="308">
        <v>19504.81</v>
      </c>
      <c r="E34" s="309">
        <v>7555131.05</v>
      </c>
      <c r="F34" s="309">
        <v>724017.72</v>
      </c>
      <c r="G34" s="310">
        <f t="shared" si="1"/>
        <v>11143665.69</v>
      </c>
      <c r="H34" s="311">
        <v>67</v>
      </c>
      <c r="I34" s="330" t="s">
        <v>187</v>
      </c>
      <c r="J34" s="327">
        <f t="shared" si="2"/>
        <v>166323.36850746267</v>
      </c>
      <c r="K34" s="332" t="s">
        <v>220</v>
      </c>
      <c r="L34" s="336">
        <v>6046177.93</v>
      </c>
      <c r="M34" s="339">
        <v>449454.08</v>
      </c>
      <c r="N34" s="336">
        <v>4104881.8</v>
      </c>
      <c r="O34" s="336">
        <v>1285903.87</v>
      </c>
      <c r="P34" s="335">
        <v>11886417.68</v>
      </c>
      <c r="Q34" s="464">
        <v>125</v>
      </c>
      <c r="R34" s="329" t="s">
        <v>187</v>
      </c>
      <c r="S34" s="654">
        <f t="shared" si="7"/>
        <v>95091.34144</v>
      </c>
      <c r="T34" s="572">
        <f t="shared" si="8"/>
        <v>6.6652393445948785</v>
      </c>
      <c r="U34" s="572">
        <f t="shared" si="8"/>
        <v>86.56716417910447</v>
      </c>
      <c r="V34" s="573">
        <f t="shared" si="9"/>
        <v>-42.82743171129714</v>
      </c>
    </row>
    <row r="35" spans="1:22" ht="21">
      <c r="A35" s="19">
        <v>29</v>
      </c>
      <c r="B35" s="630" t="s">
        <v>201</v>
      </c>
      <c r="C35" s="509">
        <v>27147169.01</v>
      </c>
      <c r="D35" s="510">
        <v>198280.03</v>
      </c>
      <c r="E35" s="511">
        <v>48681321.37</v>
      </c>
      <c r="F35" s="511">
        <v>7487515.55</v>
      </c>
      <c r="G35" s="381">
        <f t="shared" si="1"/>
        <v>83514285.96</v>
      </c>
      <c r="H35" s="512">
        <v>1076</v>
      </c>
      <c r="I35" s="517" t="s">
        <v>187</v>
      </c>
      <c r="J35" s="384">
        <f t="shared" si="2"/>
        <v>77615.50739776951</v>
      </c>
      <c r="K35" s="657" t="s">
        <v>201</v>
      </c>
      <c r="L35" s="664">
        <v>8301999.31</v>
      </c>
      <c r="M35" s="659">
        <v>198152.04</v>
      </c>
      <c r="N35" s="658">
        <v>2268542.93</v>
      </c>
      <c r="O35" s="658">
        <v>2687247.35</v>
      </c>
      <c r="P35" s="587">
        <f>SUBTOTAL(9,L35:O35)</f>
        <v>13455941.629999999</v>
      </c>
      <c r="Q35" s="660">
        <v>132</v>
      </c>
      <c r="R35" s="661" t="s">
        <v>187</v>
      </c>
      <c r="S35" s="662">
        <f>P35/Q35</f>
        <v>101938.95174242424</v>
      </c>
      <c r="T35" s="572">
        <f t="shared" si="8"/>
        <v>-83.88785646033679</v>
      </c>
      <c r="U35" s="572">
        <f t="shared" si="8"/>
        <v>-87.73234200743495</v>
      </c>
      <c r="V35" s="574">
        <f t="shared" si="9"/>
        <v>31.338382186951623</v>
      </c>
    </row>
    <row r="36" spans="1:22" ht="21">
      <c r="A36" s="19">
        <v>30</v>
      </c>
      <c r="B36" s="306" t="s">
        <v>216</v>
      </c>
      <c r="C36" s="307">
        <v>1089489.29</v>
      </c>
      <c r="D36" s="308">
        <v>5674.13</v>
      </c>
      <c r="E36" s="309">
        <v>71568.61</v>
      </c>
      <c r="F36" s="309">
        <v>53308.02</v>
      </c>
      <c r="G36" s="310">
        <f t="shared" si="1"/>
        <v>1220040.05</v>
      </c>
      <c r="H36" s="311">
        <v>465</v>
      </c>
      <c r="I36" s="330" t="s">
        <v>187</v>
      </c>
      <c r="J36" s="327">
        <f t="shared" si="2"/>
        <v>2623.7420430107527</v>
      </c>
      <c r="K36" s="655" t="s">
        <v>216</v>
      </c>
      <c r="L36" s="350">
        <v>4847240.86</v>
      </c>
      <c r="M36" s="351">
        <v>35319.71</v>
      </c>
      <c r="N36" s="350">
        <v>791736.79</v>
      </c>
      <c r="O36" s="350">
        <v>264217.54</v>
      </c>
      <c r="P36" s="383">
        <v>5938514.9</v>
      </c>
      <c r="Q36" s="466">
        <v>56</v>
      </c>
      <c r="R36" s="352" t="s">
        <v>187</v>
      </c>
      <c r="S36" s="656">
        <f t="shared" si="7"/>
        <v>106044.90892857143</v>
      </c>
      <c r="T36" s="572">
        <f t="shared" si="8"/>
        <v>386.747537509117</v>
      </c>
      <c r="U36" s="572">
        <f t="shared" si="8"/>
        <v>-87.95698924731182</v>
      </c>
      <c r="V36" s="573">
        <f t="shared" si="9"/>
        <v>3941.7429453882037</v>
      </c>
    </row>
    <row r="37" spans="1:22" ht="21">
      <c r="A37" s="19">
        <v>31</v>
      </c>
      <c r="B37" s="306" t="s">
        <v>194</v>
      </c>
      <c r="C37" s="307">
        <v>2313619.32</v>
      </c>
      <c r="D37" s="308">
        <v>13673.07</v>
      </c>
      <c r="E37" s="309">
        <v>1923170.31</v>
      </c>
      <c r="F37" s="309">
        <v>154673.99</v>
      </c>
      <c r="G37" s="310">
        <f t="shared" si="1"/>
        <v>4405136.6899999995</v>
      </c>
      <c r="H37" s="311">
        <v>4148</v>
      </c>
      <c r="I37" s="330" t="s">
        <v>187</v>
      </c>
      <c r="J37" s="327">
        <f t="shared" si="2"/>
        <v>1061.9905231436835</v>
      </c>
      <c r="K37" s="306" t="s">
        <v>194</v>
      </c>
      <c r="L37" s="314">
        <v>1531874.29</v>
      </c>
      <c r="M37" s="315">
        <v>52629.39</v>
      </c>
      <c r="N37" s="314">
        <v>2200509.6</v>
      </c>
      <c r="O37" s="314">
        <v>312476.76</v>
      </c>
      <c r="P37" s="381">
        <v>4097490.04</v>
      </c>
      <c r="Q37" s="463">
        <v>265</v>
      </c>
      <c r="R37" s="312" t="s">
        <v>187</v>
      </c>
      <c r="S37" s="340">
        <f t="shared" si="7"/>
        <v>15462.226566037736</v>
      </c>
      <c r="T37" s="572">
        <f t="shared" si="8"/>
        <v>-6.9838162048042935</v>
      </c>
      <c r="U37" s="572">
        <f t="shared" si="8"/>
        <v>-93.61137897782064</v>
      </c>
      <c r="V37" s="573">
        <f t="shared" si="9"/>
        <v>1355.9665297451766</v>
      </c>
    </row>
    <row r="38" spans="1:22" ht="21">
      <c r="A38" s="19">
        <v>32</v>
      </c>
      <c r="B38" s="630" t="s">
        <v>193</v>
      </c>
      <c r="C38" s="509">
        <v>1739496.03</v>
      </c>
      <c r="D38" s="510">
        <v>11111.83</v>
      </c>
      <c r="E38" s="511">
        <v>1963126.83</v>
      </c>
      <c r="F38" s="511">
        <v>229116.84</v>
      </c>
      <c r="G38" s="381">
        <f t="shared" si="1"/>
        <v>3942851.5300000003</v>
      </c>
      <c r="H38" s="512">
        <v>24</v>
      </c>
      <c r="I38" s="517" t="s">
        <v>187</v>
      </c>
      <c r="J38" s="384">
        <f t="shared" si="2"/>
        <v>164285.4804166667</v>
      </c>
      <c r="K38" s="508" t="s">
        <v>406</v>
      </c>
      <c r="L38" s="514"/>
      <c r="M38" s="515"/>
      <c r="N38" s="514"/>
      <c r="O38" s="514"/>
      <c r="P38" s="381"/>
      <c r="Q38" s="518"/>
      <c r="R38" s="513"/>
      <c r="S38" s="340"/>
      <c r="T38" s="572">
        <f t="shared" si="8"/>
        <v>-100</v>
      </c>
      <c r="U38" s="572">
        <f t="shared" si="8"/>
        <v>-100</v>
      </c>
      <c r="V38" s="574">
        <f t="shared" si="9"/>
        <v>-100</v>
      </c>
    </row>
    <row r="39" spans="1:22" ht="21">
      <c r="A39" s="19">
        <v>33</v>
      </c>
      <c r="B39" s="306" t="s">
        <v>200</v>
      </c>
      <c r="C39" s="307">
        <v>36022965.21</v>
      </c>
      <c r="D39" s="308">
        <v>270074.33</v>
      </c>
      <c r="E39" s="309">
        <v>39653880.59</v>
      </c>
      <c r="F39" s="309">
        <v>10529437.35</v>
      </c>
      <c r="G39" s="310">
        <f t="shared" si="1"/>
        <v>86476357.47999999</v>
      </c>
      <c r="H39" s="311">
        <v>38</v>
      </c>
      <c r="I39" s="330" t="s">
        <v>191</v>
      </c>
      <c r="J39" s="327">
        <f t="shared" si="2"/>
        <v>2275693.6178947366</v>
      </c>
      <c r="K39" s="306" t="s">
        <v>200</v>
      </c>
      <c r="L39" s="314">
        <v>28318929.83</v>
      </c>
      <c r="M39" s="315">
        <v>417407.06</v>
      </c>
      <c r="N39" s="314">
        <v>10875463.29</v>
      </c>
      <c r="O39" s="314">
        <v>10665192.47</v>
      </c>
      <c r="P39" s="381">
        <v>50276992.64999999</v>
      </c>
      <c r="Q39" s="463">
        <v>85</v>
      </c>
      <c r="R39" s="312" t="s">
        <v>191</v>
      </c>
      <c r="S39" s="340">
        <f t="shared" si="7"/>
        <v>591494.0311764705</v>
      </c>
      <c r="T39" s="572">
        <f t="shared" si="8"/>
        <v>-41.86041813610395</v>
      </c>
      <c r="U39" s="572">
        <f t="shared" si="8"/>
        <v>123.6842105263158</v>
      </c>
      <c r="V39" s="573">
        <f t="shared" si="9"/>
        <v>-74.00818693143471</v>
      </c>
    </row>
    <row r="40" spans="1:22" ht="21">
      <c r="A40" s="19">
        <v>34</v>
      </c>
      <c r="B40" s="508" t="s">
        <v>407</v>
      </c>
      <c r="C40" s="519"/>
      <c r="D40" s="520"/>
      <c r="E40" s="521"/>
      <c r="F40" s="521"/>
      <c r="G40" s="522"/>
      <c r="H40" s="523"/>
      <c r="I40" s="621"/>
      <c r="J40" s="524"/>
      <c r="K40" s="508" t="s">
        <v>353</v>
      </c>
      <c r="L40" s="585">
        <v>2693340.86</v>
      </c>
      <c r="M40" s="586">
        <v>12310.96</v>
      </c>
      <c r="N40" s="585">
        <v>266665.68</v>
      </c>
      <c r="O40" s="585">
        <v>660864.49</v>
      </c>
      <c r="P40" s="587">
        <v>3633181.99</v>
      </c>
      <c r="Q40" s="588">
        <v>54754</v>
      </c>
      <c r="R40" s="592" t="s">
        <v>370</v>
      </c>
      <c r="S40" s="562">
        <f>P40/Q40</f>
        <v>66.35464057420462</v>
      </c>
      <c r="T40" s="572">
        <f aca="true" t="shared" si="10" ref="T40:U43">IF(G40=0,0,(P40-G40)/G40)*100</f>
        <v>0</v>
      </c>
      <c r="U40" s="572">
        <f t="shared" si="10"/>
        <v>0</v>
      </c>
      <c r="V40" s="573">
        <f>IF(J40=0,0,(S40-J40)/J40)*100</f>
        <v>0</v>
      </c>
    </row>
    <row r="41" spans="1:22" s="497" customFormat="1" ht="84">
      <c r="A41" s="19">
        <v>35</v>
      </c>
      <c r="B41" s="525" t="s">
        <v>408</v>
      </c>
      <c r="C41" s="526"/>
      <c r="D41" s="527"/>
      <c r="E41" s="528"/>
      <c r="F41" s="528"/>
      <c r="G41" s="529"/>
      <c r="H41" s="530"/>
      <c r="I41" s="622"/>
      <c r="J41" s="524"/>
      <c r="K41" s="531" t="s">
        <v>354</v>
      </c>
      <c r="L41" s="589">
        <v>867228.33</v>
      </c>
      <c r="M41" s="590">
        <v>34226.43</v>
      </c>
      <c r="N41" s="589">
        <v>357116.48</v>
      </c>
      <c r="O41" s="589">
        <v>275158.61</v>
      </c>
      <c r="P41" s="557">
        <v>1533729.85</v>
      </c>
      <c r="Q41" s="591">
        <v>92</v>
      </c>
      <c r="R41" s="593" t="s">
        <v>187</v>
      </c>
      <c r="S41" s="562">
        <f>P41/Q41</f>
        <v>16670.976630434783</v>
      </c>
      <c r="T41" s="494">
        <f t="shared" si="10"/>
        <v>0</v>
      </c>
      <c r="U41" s="494">
        <f t="shared" si="10"/>
        <v>0</v>
      </c>
      <c r="V41" s="575">
        <f>IF(J41=0,0,(S41-J41)/J41)*100</f>
        <v>0</v>
      </c>
    </row>
    <row r="42" spans="1:22" ht="21">
      <c r="A42" s="19">
        <v>36</v>
      </c>
      <c r="B42" s="508" t="s">
        <v>409</v>
      </c>
      <c r="C42" s="519"/>
      <c r="D42" s="520"/>
      <c r="E42" s="521"/>
      <c r="F42" s="521"/>
      <c r="G42" s="522"/>
      <c r="H42" s="523"/>
      <c r="I42" s="621"/>
      <c r="J42" s="524"/>
      <c r="K42" s="508" t="s">
        <v>355</v>
      </c>
      <c r="L42" s="585">
        <v>862142.2</v>
      </c>
      <c r="M42" s="586">
        <v>3356.54</v>
      </c>
      <c r="N42" s="585">
        <v>551969.34</v>
      </c>
      <c r="O42" s="585">
        <v>91150.58</v>
      </c>
      <c r="P42" s="587">
        <v>1508618.6600000001</v>
      </c>
      <c r="Q42" s="588">
        <v>1</v>
      </c>
      <c r="R42" s="592" t="s">
        <v>371</v>
      </c>
      <c r="S42" s="562">
        <f>P42/Q42</f>
        <v>1508618.6600000001</v>
      </c>
      <c r="T42" s="572">
        <f t="shared" si="10"/>
        <v>0</v>
      </c>
      <c r="U42" s="572">
        <f t="shared" si="10"/>
        <v>0</v>
      </c>
      <c r="V42" s="573">
        <f>IF(J42=0,0,(S42-J42)/J42)*100</f>
        <v>0</v>
      </c>
    </row>
    <row r="43" spans="1:22" ht="21">
      <c r="A43" s="19">
        <v>37</v>
      </c>
      <c r="B43" s="508" t="s">
        <v>410</v>
      </c>
      <c r="C43" s="519"/>
      <c r="D43" s="520"/>
      <c r="E43" s="521"/>
      <c r="F43" s="521"/>
      <c r="G43" s="522"/>
      <c r="H43" s="523"/>
      <c r="I43" s="621"/>
      <c r="J43" s="524"/>
      <c r="K43" s="508" t="s">
        <v>356</v>
      </c>
      <c r="L43" s="585">
        <v>5522644.89</v>
      </c>
      <c r="M43" s="586">
        <v>63438.27</v>
      </c>
      <c r="N43" s="585">
        <v>1151758.74</v>
      </c>
      <c r="O43" s="585">
        <v>399710.36</v>
      </c>
      <c r="P43" s="587">
        <v>7137552.26</v>
      </c>
      <c r="Q43" s="588">
        <v>149576</v>
      </c>
      <c r="R43" s="592" t="s">
        <v>23</v>
      </c>
      <c r="S43" s="562">
        <f>P43/Q43</f>
        <v>47.718566213831096</v>
      </c>
      <c r="T43" s="572">
        <f t="shared" si="10"/>
        <v>0</v>
      </c>
      <c r="U43" s="572">
        <f t="shared" si="10"/>
        <v>0</v>
      </c>
      <c r="V43" s="573">
        <f>IF(J43=0,0,(S43-J43)/J43)*100</f>
        <v>0</v>
      </c>
    </row>
    <row r="44" spans="2:22" ht="21">
      <c r="B44" s="364" t="s">
        <v>63</v>
      </c>
      <c r="C44" s="365"/>
      <c r="D44" s="366"/>
      <c r="E44" s="366"/>
      <c r="F44" s="366"/>
      <c r="G44" s="367"/>
      <c r="H44" s="368"/>
      <c r="I44" s="623"/>
      <c r="J44" s="370"/>
      <c r="K44" s="364" t="s">
        <v>63</v>
      </c>
      <c r="L44" s="371"/>
      <c r="M44" s="371"/>
      <c r="N44" s="371"/>
      <c r="O44" s="371"/>
      <c r="P44" s="443"/>
      <c r="Q44" s="372"/>
      <c r="R44" s="369"/>
      <c r="S44" s="373"/>
      <c r="T44" s="576"/>
      <c r="U44" s="576"/>
      <c r="V44" s="577"/>
    </row>
    <row r="45" spans="1:22" ht="21">
      <c r="A45" s="19">
        <v>1</v>
      </c>
      <c r="B45" s="306" t="s">
        <v>233</v>
      </c>
      <c r="C45" s="309">
        <v>3908137.71</v>
      </c>
      <c r="D45" s="308">
        <v>26794.48</v>
      </c>
      <c r="E45" s="309">
        <v>297510.46</v>
      </c>
      <c r="F45" s="309">
        <v>133916.38</v>
      </c>
      <c r="G45" s="310">
        <f>SUM(C45:F45)</f>
        <v>4366359.03</v>
      </c>
      <c r="H45" s="314">
        <v>1</v>
      </c>
      <c r="I45" s="330" t="s">
        <v>19</v>
      </c>
      <c r="J45" s="313">
        <f>G45/H45</f>
        <v>4366359.03</v>
      </c>
      <c r="K45" s="306" t="s">
        <v>233</v>
      </c>
      <c r="L45" s="314">
        <v>3083256.23</v>
      </c>
      <c r="M45" s="315">
        <v>25598.3</v>
      </c>
      <c r="N45" s="314">
        <v>558634.88</v>
      </c>
      <c r="O45" s="314">
        <v>129906.67</v>
      </c>
      <c r="P45" s="381">
        <v>3797396.0799999996</v>
      </c>
      <c r="Q45" s="463">
        <v>1</v>
      </c>
      <c r="R45" s="312" t="s">
        <v>19</v>
      </c>
      <c r="S45" s="340">
        <f aca="true" t="shared" si="11" ref="S45:S74">P45/Q45</f>
        <v>3797396.0799999996</v>
      </c>
      <c r="T45" s="572">
        <f aca="true" t="shared" si="12" ref="T45:T53">IF(G45=0,0,(P45-G45)/G45)*100</f>
        <v>-13.03060389882782</v>
      </c>
      <c r="U45" s="572">
        <f aca="true" t="shared" si="13" ref="U45:U53">IF(H45=0,0,(Q45-H45)/H45)*100</f>
        <v>0</v>
      </c>
      <c r="V45" s="573">
        <f aca="true" t="shared" si="14" ref="V45:V53">IF(J45=0,0,(S45-J45)/J45)*100</f>
        <v>-13.03060389882782</v>
      </c>
    </row>
    <row r="46" spans="1:22" ht="21">
      <c r="A46" s="19">
        <v>2</v>
      </c>
      <c r="B46" s="306" t="s">
        <v>234</v>
      </c>
      <c r="C46" s="309">
        <v>2378542.57</v>
      </c>
      <c r="D46" s="308">
        <v>14342.93</v>
      </c>
      <c r="E46" s="309">
        <v>177677.22</v>
      </c>
      <c r="F46" s="309">
        <v>98290.08</v>
      </c>
      <c r="G46" s="310">
        <f aca="true" t="shared" si="15" ref="G46:G74">SUM(C46:F46)</f>
        <v>2668852.8000000003</v>
      </c>
      <c r="H46" s="314">
        <v>966</v>
      </c>
      <c r="I46" s="330" t="s">
        <v>235</v>
      </c>
      <c r="J46" s="313">
        <f aca="true" t="shared" si="16" ref="J46:J74">G46/H46</f>
        <v>2762.787577639752</v>
      </c>
      <c r="K46" s="306" t="s">
        <v>234</v>
      </c>
      <c r="L46" s="314">
        <v>2162199.54</v>
      </c>
      <c r="M46" s="315">
        <v>20037.14</v>
      </c>
      <c r="N46" s="314">
        <v>444200.47</v>
      </c>
      <c r="O46" s="314">
        <v>97857.24</v>
      </c>
      <c r="P46" s="381">
        <v>2724294.3900000006</v>
      </c>
      <c r="Q46" s="463">
        <v>780</v>
      </c>
      <c r="R46" s="312" t="s">
        <v>235</v>
      </c>
      <c r="S46" s="340">
        <f t="shared" si="11"/>
        <v>3492.685115384616</v>
      </c>
      <c r="T46" s="572">
        <f t="shared" si="12"/>
        <v>2.07735660805273</v>
      </c>
      <c r="U46" s="572">
        <f t="shared" si="13"/>
        <v>-19.25465838509317</v>
      </c>
      <c r="V46" s="573">
        <f t="shared" si="14"/>
        <v>26.41888010689607</v>
      </c>
    </row>
    <row r="47" spans="1:22" ht="21">
      <c r="A47" s="19">
        <v>3</v>
      </c>
      <c r="B47" s="306" t="s">
        <v>236</v>
      </c>
      <c r="C47" s="309">
        <v>4256890.02</v>
      </c>
      <c r="D47" s="308">
        <v>13121.42</v>
      </c>
      <c r="E47" s="309">
        <v>157956.47</v>
      </c>
      <c r="F47" s="309">
        <v>635748.64</v>
      </c>
      <c r="G47" s="310">
        <f t="shared" si="15"/>
        <v>5063716.549999999</v>
      </c>
      <c r="H47" s="314">
        <v>96197</v>
      </c>
      <c r="I47" s="330" t="s">
        <v>16</v>
      </c>
      <c r="J47" s="313">
        <f t="shared" si="16"/>
        <v>52.6390277243573</v>
      </c>
      <c r="K47" s="306" t="s">
        <v>236</v>
      </c>
      <c r="L47" s="314">
        <v>1563141.1</v>
      </c>
      <c r="M47" s="315">
        <v>20587.97</v>
      </c>
      <c r="N47" s="314">
        <v>645978.74</v>
      </c>
      <c r="O47" s="314">
        <v>1593418.81</v>
      </c>
      <c r="P47" s="381">
        <v>3823126.62</v>
      </c>
      <c r="Q47" s="463">
        <v>96746</v>
      </c>
      <c r="R47" s="312" t="s">
        <v>16</v>
      </c>
      <c r="S47" s="340">
        <f t="shared" si="11"/>
        <v>39.51715440431646</v>
      </c>
      <c r="T47" s="572">
        <f t="shared" si="12"/>
        <v>-24.499592695408655</v>
      </c>
      <c r="U47" s="572">
        <f t="shared" si="13"/>
        <v>0.570703868103995</v>
      </c>
      <c r="V47" s="573">
        <f t="shared" si="14"/>
        <v>-24.928031324501546</v>
      </c>
    </row>
    <row r="48" spans="1:22" ht="21">
      <c r="A48" s="19">
        <v>4</v>
      </c>
      <c r="B48" s="306" t="s">
        <v>237</v>
      </c>
      <c r="C48" s="309">
        <v>2364938.9</v>
      </c>
      <c r="D48" s="308">
        <v>7289.68</v>
      </c>
      <c r="E48" s="309">
        <v>87753.59</v>
      </c>
      <c r="F48" s="309">
        <v>353193.69</v>
      </c>
      <c r="G48" s="310">
        <f t="shared" si="15"/>
        <v>2813175.86</v>
      </c>
      <c r="H48" s="314">
        <v>207388</v>
      </c>
      <c r="I48" s="330" t="s">
        <v>21</v>
      </c>
      <c r="J48" s="313">
        <f t="shared" si="16"/>
        <v>13.564795745173297</v>
      </c>
      <c r="K48" s="306" t="s">
        <v>237</v>
      </c>
      <c r="L48" s="314">
        <v>2027485.21</v>
      </c>
      <c r="M48" s="315">
        <v>16470.38</v>
      </c>
      <c r="N48" s="314">
        <v>516782.99</v>
      </c>
      <c r="O48" s="314">
        <v>1274735.05</v>
      </c>
      <c r="P48" s="381">
        <v>3835473.63</v>
      </c>
      <c r="Q48" s="463">
        <v>66179</v>
      </c>
      <c r="R48" s="312" t="s">
        <v>21</v>
      </c>
      <c r="S48" s="340">
        <f t="shared" si="11"/>
        <v>57.95605297753063</v>
      </c>
      <c r="T48" s="572">
        <f t="shared" si="12"/>
        <v>36.33963253189582</v>
      </c>
      <c r="U48" s="572">
        <f t="shared" si="13"/>
        <v>-68.0892819256659</v>
      </c>
      <c r="V48" s="573">
        <f t="shared" si="14"/>
        <v>327.2534143992023</v>
      </c>
    </row>
    <row r="49" spans="1:22" ht="21">
      <c r="A49" s="19">
        <v>5</v>
      </c>
      <c r="B49" s="306" t="s">
        <v>183</v>
      </c>
      <c r="C49" s="309">
        <v>124575431.8</v>
      </c>
      <c r="D49" s="308">
        <v>685250057.97</v>
      </c>
      <c r="E49" s="309">
        <v>114630010.73</v>
      </c>
      <c r="F49" s="309">
        <v>18787798.91</v>
      </c>
      <c r="G49" s="310">
        <f t="shared" si="15"/>
        <v>943243299.41</v>
      </c>
      <c r="H49" s="314">
        <v>1</v>
      </c>
      <c r="I49" s="330" t="s">
        <v>20</v>
      </c>
      <c r="J49" s="313">
        <f t="shared" si="16"/>
        <v>943243299.41</v>
      </c>
      <c r="K49" s="306" t="s">
        <v>183</v>
      </c>
      <c r="L49" s="314">
        <v>1305011831.57</v>
      </c>
      <c r="M49" s="315">
        <v>54315925.22</v>
      </c>
      <c r="N49" s="314">
        <v>354916098.35</v>
      </c>
      <c r="O49" s="314">
        <v>24197008.57</v>
      </c>
      <c r="P49" s="381">
        <v>1738440863.7099998</v>
      </c>
      <c r="Q49" s="463">
        <v>1</v>
      </c>
      <c r="R49" s="312" t="s">
        <v>20</v>
      </c>
      <c r="S49" s="340">
        <f t="shared" si="11"/>
        <v>1738440863.7099998</v>
      </c>
      <c r="T49" s="572">
        <f t="shared" si="12"/>
        <v>84.30460781405996</v>
      </c>
      <c r="U49" s="572">
        <f t="shared" si="13"/>
        <v>0</v>
      </c>
      <c r="V49" s="573">
        <f t="shared" si="14"/>
        <v>84.30460781405996</v>
      </c>
    </row>
    <row r="50" spans="1:22" ht="21">
      <c r="A50" s="19">
        <v>6</v>
      </c>
      <c r="B50" s="344" t="s">
        <v>238</v>
      </c>
      <c r="C50" s="345">
        <v>3783902.24</v>
      </c>
      <c r="D50" s="346">
        <v>11663.48</v>
      </c>
      <c r="E50" s="345">
        <v>140405.75</v>
      </c>
      <c r="F50" s="345">
        <v>565109.9</v>
      </c>
      <c r="G50" s="310">
        <f t="shared" si="15"/>
        <v>4501081.37</v>
      </c>
      <c r="H50" s="347">
        <v>795</v>
      </c>
      <c r="I50" s="624" t="s">
        <v>239</v>
      </c>
      <c r="J50" s="313">
        <f t="shared" si="16"/>
        <v>5661.737572327044</v>
      </c>
      <c r="K50" s="344" t="s">
        <v>238</v>
      </c>
      <c r="L50" s="347">
        <v>1810512.88</v>
      </c>
      <c r="M50" s="349">
        <v>16470.38</v>
      </c>
      <c r="N50" s="347">
        <v>516782.99</v>
      </c>
      <c r="O50" s="347">
        <v>1274735.05</v>
      </c>
      <c r="P50" s="381">
        <v>3618501.3</v>
      </c>
      <c r="Q50" s="467">
        <v>2384</v>
      </c>
      <c r="R50" s="348" t="s">
        <v>239</v>
      </c>
      <c r="S50" s="340">
        <f t="shared" si="11"/>
        <v>1517.8277265100671</v>
      </c>
      <c r="T50" s="572">
        <f t="shared" si="12"/>
        <v>-19.608178512000556</v>
      </c>
      <c r="U50" s="572">
        <f t="shared" si="13"/>
        <v>199.874213836478</v>
      </c>
      <c r="V50" s="573">
        <f t="shared" si="14"/>
        <v>-73.19148570345656</v>
      </c>
    </row>
    <row r="51" spans="1:22" ht="21">
      <c r="A51" s="19">
        <v>7</v>
      </c>
      <c r="B51" s="306" t="s">
        <v>240</v>
      </c>
      <c r="C51" s="309">
        <v>16554572.3</v>
      </c>
      <c r="D51" s="309">
        <v>51027.73</v>
      </c>
      <c r="E51" s="309">
        <v>614275.16</v>
      </c>
      <c r="F51" s="309">
        <v>2472355.81</v>
      </c>
      <c r="G51" s="310">
        <f t="shared" si="15"/>
        <v>19692231</v>
      </c>
      <c r="H51" s="314">
        <v>47689</v>
      </c>
      <c r="I51" s="330" t="s">
        <v>241</v>
      </c>
      <c r="J51" s="313">
        <f t="shared" si="16"/>
        <v>412.93025645327015</v>
      </c>
      <c r="K51" s="306" t="s">
        <v>240</v>
      </c>
      <c r="L51" s="314">
        <v>4302635.39</v>
      </c>
      <c r="M51" s="314">
        <v>53528.72</v>
      </c>
      <c r="N51" s="314">
        <v>1679544.73</v>
      </c>
      <c r="O51" s="314">
        <v>4142888.9</v>
      </c>
      <c r="P51" s="381">
        <v>10178597.74</v>
      </c>
      <c r="Q51" s="463">
        <v>52651</v>
      </c>
      <c r="R51" s="312" t="s">
        <v>241</v>
      </c>
      <c r="S51" s="340">
        <f t="shared" si="11"/>
        <v>193.3220212341646</v>
      </c>
      <c r="T51" s="572">
        <f t="shared" si="12"/>
        <v>-48.31160704950089</v>
      </c>
      <c r="U51" s="572">
        <f t="shared" si="13"/>
        <v>10.404915179601167</v>
      </c>
      <c r="V51" s="573">
        <f t="shared" si="14"/>
        <v>-53.18288785746991</v>
      </c>
    </row>
    <row r="52" spans="1:22" ht="21">
      <c r="A52" s="19">
        <v>8</v>
      </c>
      <c r="B52" s="306" t="s">
        <v>252</v>
      </c>
      <c r="C52" s="309">
        <v>2960892.57</v>
      </c>
      <c r="D52" s="309">
        <v>10717.79</v>
      </c>
      <c r="E52" s="309">
        <v>134704.87</v>
      </c>
      <c r="F52" s="309">
        <v>1308641.06</v>
      </c>
      <c r="G52" s="310">
        <f t="shared" si="15"/>
        <v>4414956.29</v>
      </c>
      <c r="H52" s="328">
        <v>245</v>
      </c>
      <c r="I52" s="330" t="s">
        <v>253</v>
      </c>
      <c r="J52" s="313">
        <f t="shared" si="16"/>
        <v>18020.229755102042</v>
      </c>
      <c r="K52" s="306" t="s">
        <v>252</v>
      </c>
      <c r="L52" s="314">
        <v>925143.53</v>
      </c>
      <c r="M52" s="314">
        <v>10103.47</v>
      </c>
      <c r="N52" s="314">
        <v>232582.73</v>
      </c>
      <c r="O52" s="314">
        <v>2085857.72</v>
      </c>
      <c r="P52" s="381">
        <v>3253687.45</v>
      </c>
      <c r="Q52" s="463">
        <v>986</v>
      </c>
      <c r="R52" s="312" t="s">
        <v>253</v>
      </c>
      <c r="S52" s="340">
        <f t="shared" si="11"/>
        <v>3299.885851926978</v>
      </c>
      <c r="T52" s="572">
        <f t="shared" si="12"/>
        <v>-26.303065392296325</v>
      </c>
      <c r="U52" s="572">
        <f t="shared" si="13"/>
        <v>302.44897959183675</v>
      </c>
      <c r="V52" s="573">
        <f t="shared" si="14"/>
        <v>-81.68788136015476</v>
      </c>
    </row>
    <row r="53" spans="1:22" ht="21">
      <c r="A53" s="19">
        <v>9</v>
      </c>
      <c r="B53" s="306" t="s">
        <v>254</v>
      </c>
      <c r="C53" s="309">
        <v>3483403.02</v>
      </c>
      <c r="D53" s="308">
        <v>12609.17</v>
      </c>
      <c r="E53" s="309">
        <v>158476.32</v>
      </c>
      <c r="F53" s="309">
        <v>1539577.71</v>
      </c>
      <c r="G53" s="310">
        <f t="shared" si="15"/>
        <v>5194066.22</v>
      </c>
      <c r="H53" s="314">
        <v>3</v>
      </c>
      <c r="I53" s="330" t="s">
        <v>20</v>
      </c>
      <c r="J53" s="313">
        <f t="shared" si="16"/>
        <v>1731355.4066666665</v>
      </c>
      <c r="K53" s="306" t="s">
        <v>254</v>
      </c>
      <c r="L53" s="314">
        <v>4999796.33</v>
      </c>
      <c r="M53" s="315">
        <v>13075.08</v>
      </c>
      <c r="N53" s="314">
        <v>300989.41</v>
      </c>
      <c r="O53" s="314">
        <v>2699345.28</v>
      </c>
      <c r="P53" s="381">
        <v>8013206.1</v>
      </c>
      <c r="Q53" s="463">
        <v>4</v>
      </c>
      <c r="R53" s="312" t="s">
        <v>20</v>
      </c>
      <c r="S53" s="340">
        <f t="shared" si="11"/>
        <v>2003301.525</v>
      </c>
      <c r="T53" s="572">
        <f t="shared" si="12"/>
        <v>54.27616361810651</v>
      </c>
      <c r="U53" s="572">
        <f t="shared" si="13"/>
        <v>33.33333333333333</v>
      </c>
      <c r="V53" s="573">
        <f t="shared" si="14"/>
        <v>15.707122713579889</v>
      </c>
    </row>
    <row r="54" spans="1:22" ht="21">
      <c r="A54" s="19">
        <v>10</v>
      </c>
      <c r="B54" s="306" t="s">
        <v>232</v>
      </c>
      <c r="C54" s="309">
        <v>5927804.71</v>
      </c>
      <c r="D54" s="308">
        <v>54092.82</v>
      </c>
      <c r="E54" s="309">
        <v>310219.92</v>
      </c>
      <c r="F54" s="309">
        <v>2103130.96</v>
      </c>
      <c r="G54" s="310">
        <f t="shared" si="15"/>
        <v>8395248.41</v>
      </c>
      <c r="H54" s="314">
        <v>6</v>
      </c>
      <c r="I54" s="330" t="s">
        <v>20</v>
      </c>
      <c r="J54" s="313">
        <f t="shared" si="16"/>
        <v>1399208.0683333334</v>
      </c>
      <c r="K54" s="306" t="s">
        <v>232</v>
      </c>
      <c r="L54" s="314">
        <v>7739891.01</v>
      </c>
      <c r="M54" s="315">
        <v>14858.05</v>
      </c>
      <c r="N54" s="314">
        <v>342033.42</v>
      </c>
      <c r="O54" s="314">
        <v>3067437.82</v>
      </c>
      <c r="P54" s="381">
        <v>11164220.299999999</v>
      </c>
      <c r="Q54" s="463">
        <v>6</v>
      </c>
      <c r="R54" s="312" t="s">
        <v>20</v>
      </c>
      <c r="S54" s="340">
        <f aca="true" t="shared" si="17" ref="S54:S62">P54/Q54</f>
        <v>1860703.383333333</v>
      </c>
      <c r="T54" s="572">
        <f aca="true" t="shared" si="18" ref="T54:T62">IF(G54=0,0,(P54-G54)/G54)*100</f>
        <v>32.98260819419873</v>
      </c>
      <c r="U54" s="572">
        <f aca="true" t="shared" si="19" ref="U54:U62">IF(H54=0,0,(Q54-H54)/H54)*100</f>
        <v>0</v>
      </c>
      <c r="V54" s="573">
        <f aca="true" t="shared" si="20" ref="V54:V62">IF(J54=0,0,(S54-J54)/J54)*100</f>
        <v>32.982608194198725</v>
      </c>
    </row>
    <row r="55" spans="1:22" ht="21">
      <c r="A55" s="19">
        <v>11</v>
      </c>
      <c r="B55" s="306" t="s">
        <v>242</v>
      </c>
      <c r="C55" s="309">
        <v>7094816.7</v>
      </c>
      <c r="D55" s="308">
        <v>21869.03</v>
      </c>
      <c r="E55" s="309">
        <v>263260.78</v>
      </c>
      <c r="F55" s="309">
        <v>1059581.06</v>
      </c>
      <c r="G55" s="310">
        <f t="shared" si="15"/>
        <v>8439527.57</v>
      </c>
      <c r="H55" s="314">
        <v>505</v>
      </c>
      <c r="I55" s="330" t="s">
        <v>241</v>
      </c>
      <c r="J55" s="313">
        <f t="shared" si="16"/>
        <v>16711.935782178218</v>
      </c>
      <c r="K55" s="306" t="s">
        <v>242</v>
      </c>
      <c r="L55" s="314">
        <v>3484643.28</v>
      </c>
      <c r="M55" s="315">
        <v>37058.35</v>
      </c>
      <c r="N55" s="314">
        <v>1162761.74</v>
      </c>
      <c r="O55" s="314">
        <v>2868153.85</v>
      </c>
      <c r="P55" s="381">
        <v>7552617.220000001</v>
      </c>
      <c r="Q55" s="463">
        <v>536</v>
      </c>
      <c r="R55" s="312" t="s">
        <v>241</v>
      </c>
      <c r="S55" s="340">
        <f t="shared" si="17"/>
        <v>14090.703768656718</v>
      </c>
      <c r="T55" s="572">
        <f t="shared" si="18"/>
        <v>-10.509004711978204</v>
      </c>
      <c r="U55" s="572">
        <f t="shared" si="19"/>
        <v>6.138613861386139</v>
      </c>
      <c r="V55" s="573">
        <f t="shared" si="20"/>
        <v>-15.684789887218265</v>
      </c>
    </row>
    <row r="56" spans="1:22" ht="21">
      <c r="A56" s="19">
        <v>12</v>
      </c>
      <c r="B56" s="306" t="s">
        <v>244</v>
      </c>
      <c r="C56" s="309">
        <v>3310914.46</v>
      </c>
      <c r="D56" s="308">
        <v>10205.55</v>
      </c>
      <c r="E56" s="309">
        <v>122855.03</v>
      </c>
      <c r="F56" s="309">
        <v>494471.16</v>
      </c>
      <c r="G56" s="310">
        <f t="shared" si="15"/>
        <v>3938446.1999999997</v>
      </c>
      <c r="H56" s="314">
        <v>40</v>
      </c>
      <c r="I56" s="330" t="s">
        <v>18</v>
      </c>
      <c r="J56" s="313">
        <f t="shared" si="16"/>
        <v>98461.155</v>
      </c>
      <c r="K56" s="306" t="s">
        <v>244</v>
      </c>
      <c r="L56" s="314">
        <v>1941869.32</v>
      </c>
      <c r="M56" s="315">
        <v>24705.56</v>
      </c>
      <c r="N56" s="314">
        <v>775174.49</v>
      </c>
      <c r="O56" s="314">
        <v>1912102.57</v>
      </c>
      <c r="P56" s="381">
        <v>4653851.94</v>
      </c>
      <c r="Q56" s="463">
        <v>33</v>
      </c>
      <c r="R56" s="312" t="s">
        <v>18</v>
      </c>
      <c r="S56" s="340">
        <f t="shared" si="17"/>
        <v>141025.81636363638</v>
      </c>
      <c r="T56" s="572">
        <f t="shared" si="18"/>
        <v>18.16466961006096</v>
      </c>
      <c r="U56" s="572">
        <f t="shared" si="19"/>
        <v>-17.5</v>
      </c>
      <c r="V56" s="573">
        <f t="shared" si="20"/>
        <v>43.22990255764964</v>
      </c>
    </row>
    <row r="57" spans="1:22" ht="21">
      <c r="A57" s="19">
        <v>13</v>
      </c>
      <c r="B57" s="306" t="s">
        <v>245</v>
      </c>
      <c r="C57" s="309">
        <v>8883882.14</v>
      </c>
      <c r="D57" s="308">
        <v>82747.67</v>
      </c>
      <c r="E57" s="309">
        <v>858962.85</v>
      </c>
      <c r="F57" s="309">
        <v>477413.65</v>
      </c>
      <c r="G57" s="310">
        <f t="shared" si="15"/>
        <v>10303006.31</v>
      </c>
      <c r="H57" s="314">
        <v>68646</v>
      </c>
      <c r="I57" s="330" t="s">
        <v>246</v>
      </c>
      <c r="J57" s="313">
        <f t="shared" si="16"/>
        <v>150.08895361710807</v>
      </c>
      <c r="K57" s="306" t="s">
        <v>245</v>
      </c>
      <c r="L57" s="314">
        <v>4483758.57</v>
      </c>
      <c r="M57" s="315">
        <v>63058.28</v>
      </c>
      <c r="N57" s="314">
        <v>1438746.73</v>
      </c>
      <c r="O57" s="314">
        <v>263605.3</v>
      </c>
      <c r="P57" s="381">
        <v>6249168.88</v>
      </c>
      <c r="Q57" s="463">
        <v>27760</v>
      </c>
      <c r="R57" s="312" t="s">
        <v>246</v>
      </c>
      <c r="S57" s="340">
        <f t="shared" si="17"/>
        <v>225.11415273775216</v>
      </c>
      <c r="T57" s="572">
        <f t="shared" si="18"/>
        <v>-39.346160800322764</v>
      </c>
      <c r="U57" s="572">
        <f t="shared" si="19"/>
        <v>-59.5606444658101</v>
      </c>
      <c r="V57" s="573">
        <f t="shared" si="20"/>
        <v>49.987155824965555</v>
      </c>
    </row>
    <row r="58" spans="1:22" ht="21">
      <c r="A58" s="19">
        <v>14</v>
      </c>
      <c r="B58" s="306" t="s">
        <v>247</v>
      </c>
      <c r="C58" s="309">
        <v>3807378.06</v>
      </c>
      <c r="D58" s="308">
        <v>35463.29</v>
      </c>
      <c r="E58" s="309">
        <v>368126.94</v>
      </c>
      <c r="F58" s="309">
        <v>204605.85</v>
      </c>
      <c r="G58" s="310">
        <f t="shared" si="15"/>
        <v>4415574.14</v>
      </c>
      <c r="H58" s="314">
        <v>1086</v>
      </c>
      <c r="I58" s="330" t="s">
        <v>248</v>
      </c>
      <c r="J58" s="313">
        <f t="shared" si="16"/>
        <v>4065.90620626151</v>
      </c>
      <c r="K58" s="306" t="s">
        <v>247</v>
      </c>
      <c r="L58" s="336">
        <v>2158172.36</v>
      </c>
      <c r="M58" s="339">
        <v>30158.31</v>
      </c>
      <c r="N58" s="336">
        <v>688096.26</v>
      </c>
      <c r="O58" s="336">
        <v>126072.1</v>
      </c>
      <c r="P58" s="335">
        <v>3002499.03</v>
      </c>
      <c r="Q58" s="464">
        <v>289</v>
      </c>
      <c r="R58" s="329" t="s">
        <v>248</v>
      </c>
      <c r="S58" s="340">
        <f t="shared" si="17"/>
        <v>10389.269999999999</v>
      </c>
      <c r="T58" s="572">
        <f t="shared" si="18"/>
        <v>-32.00206961081623</v>
      </c>
      <c r="U58" s="572">
        <f t="shared" si="19"/>
        <v>-73.38858195211786</v>
      </c>
      <c r="V58" s="573">
        <f t="shared" si="20"/>
        <v>155.52163461125804</v>
      </c>
    </row>
    <row r="59" spans="1:22" ht="21">
      <c r="A59" s="19">
        <v>15</v>
      </c>
      <c r="B59" s="306" t="s">
        <v>249</v>
      </c>
      <c r="C59" s="309">
        <v>3132870.57</v>
      </c>
      <c r="D59" s="308">
        <v>21711.41</v>
      </c>
      <c r="E59" s="309">
        <v>209429.25</v>
      </c>
      <c r="F59" s="309">
        <v>119332.18</v>
      </c>
      <c r="G59" s="310">
        <f t="shared" si="15"/>
        <v>3483343.41</v>
      </c>
      <c r="H59" s="314">
        <v>47</v>
      </c>
      <c r="I59" s="330" t="s">
        <v>15</v>
      </c>
      <c r="J59" s="313">
        <f t="shared" si="16"/>
        <v>74113.6895744681</v>
      </c>
      <c r="K59" s="306" t="s">
        <v>249</v>
      </c>
      <c r="L59" s="331">
        <v>2506164.94</v>
      </c>
      <c r="M59" s="331">
        <v>24197.59</v>
      </c>
      <c r="N59" s="331">
        <v>495025.42</v>
      </c>
      <c r="O59" s="331">
        <v>106922.43</v>
      </c>
      <c r="P59" s="382">
        <v>3132310.38</v>
      </c>
      <c r="Q59" s="465">
        <v>28</v>
      </c>
      <c r="R59" s="312" t="s">
        <v>15</v>
      </c>
      <c r="S59" s="340">
        <f t="shared" si="17"/>
        <v>111868.22785714285</v>
      </c>
      <c r="T59" s="572">
        <f t="shared" si="18"/>
        <v>-10.07747410124</v>
      </c>
      <c r="U59" s="572">
        <f t="shared" si="19"/>
        <v>-40.42553191489361</v>
      </c>
      <c r="V59" s="573">
        <f t="shared" si="20"/>
        <v>50.941382758632834</v>
      </c>
    </row>
    <row r="60" spans="1:22" ht="21">
      <c r="A60" s="19">
        <v>16</v>
      </c>
      <c r="B60" s="306" t="s">
        <v>231</v>
      </c>
      <c r="C60" s="309">
        <v>12109160.12</v>
      </c>
      <c r="D60" s="308">
        <v>90194.96</v>
      </c>
      <c r="E60" s="309">
        <v>12732717.18</v>
      </c>
      <c r="F60" s="309">
        <v>992306.01</v>
      </c>
      <c r="G60" s="310">
        <f t="shared" si="15"/>
        <v>25924378.27</v>
      </c>
      <c r="H60" s="314">
        <v>2449</v>
      </c>
      <c r="I60" s="330" t="s">
        <v>17</v>
      </c>
      <c r="J60" s="313">
        <f t="shared" si="16"/>
        <v>10585.699579420172</v>
      </c>
      <c r="K60" s="306" t="s">
        <v>231</v>
      </c>
      <c r="L60" s="350">
        <v>3720439.19</v>
      </c>
      <c r="M60" s="351">
        <v>33112.49</v>
      </c>
      <c r="N60" s="350">
        <v>677403.2</v>
      </c>
      <c r="O60" s="350">
        <v>146314.91</v>
      </c>
      <c r="P60" s="383">
        <v>4577269.79</v>
      </c>
      <c r="Q60" s="466">
        <v>1485</v>
      </c>
      <c r="R60" s="352" t="s">
        <v>17</v>
      </c>
      <c r="S60" s="340">
        <f t="shared" si="17"/>
        <v>3082.336558922559</v>
      </c>
      <c r="T60" s="572">
        <f t="shared" si="18"/>
        <v>-82.34376252989307</v>
      </c>
      <c r="U60" s="572">
        <f t="shared" si="19"/>
        <v>-39.3630053082891</v>
      </c>
      <c r="V60" s="573">
        <f t="shared" si="20"/>
        <v>-70.88207032707616</v>
      </c>
    </row>
    <row r="61" spans="1:22" ht="21">
      <c r="A61" s="19">
        <v>17</v>
      </c>
      <c r="B61" s="306" t="s">
        <v>250</v>
      </c>
      <c r="C61" s="309">
        <v>4287086.04</v>
      </c>
      <c r="D61" s="308">
        <v>29710.35</v>
      </c>
      <c r="E61" s="309">
        <v>286587.39</v>
      </c>
      <c r="F61" s="309">
        <v>163296.66</v>
      </c>
      <c r="G61" s="310">
        <f t="shared" si="15"/>
        <v>4766680.4399999995</v>
      </c>
      <c r="H61" s="314">
        <v>37</v>
      </c>
      <c r="I61" s="330" t="s">
        <v>17</v>
      </c>
      <c r="J61" s="313">
        <f t="shared" si="16"/>
        <v>128829.20108108106</v>
      </c>
      <c r="K61" s="306" t="s">
        <v>250</v>
      </c>
      <c r="L61" s="314">
        <v>3326635.35</v>
      </c>
      <c r="M61" s="315">
        <v>36698.78</v>
      </c>
      <c r="N61" s="314">
        <v>1087788.53</v>
      </c>
      <c r="O61" s="314">
        <v>180179.4</v>
      </c>
      <c r="P61" s="381">
        <v>4631302.0600000005</v>
      </c>
      <c r="Q61" s="463">
        <v>35</v>
      </c>
      <c r="R61" s="312" t="s">
        <v>17</v>
      </c>
      <c r="S61" s="340">
        <f t="shared" si="17"/>
        <v>132322.91600000003</v>
      </c>
      <c r="T61" s="572">
        <f t="shared" si="18"/>
        <v>-2.8400976676338505</v>
      </c>
      <c r="U61" s="572">
        <f t="shared" si="19"/>
        <v>-5.405405405405405</v>
      </c>
      <c r="V61" s="573">
        <f t="shared" si="20"/>
        <v>2.711896751358515</v>
      </c>
    </row>
    <row r="62" spans="1:22" ht="21">
      <c r="A62" s="19">
        <v>18</v>
      </c>
      <c r="B62" s="306" t="s">
        <v>251</v>
      </c>
      <c r="C62" s="309">
        <v>3297758.5</v>
      </c>
      <c r="D62" s="308">
        <v>22854.12</v>
      </c>
      <c r="E62" s="309">
        <v>220451.84</v>
      </c>
      <c r="F62" s="309">
        <v>125612.82</v>
      </c>
      <c r="G62" s="310">
        <f t="shared" si="15"/>
        <v>3666677.28</v>
      </c>
      <c r="H62" s="314">
        <v>6</v>
      </c>
      <c r="I62" s="330" t="s">
        <v>241</v>
      </c>
      <c r="J62" s="313">
        <f t="shared" si="16"/>
        <v>611112.88</v>
      </c>
      <c r="K62" s="306" t="s">
        <v>251</v>
      </c>
      <c r="L62" s="314">
        <v>2666934.9</v>
      </c>
      <c r="M62" s="315">
        <v>29291.83</v>
      </c>
      <c r="N62" s="314">
        <v>599241.29</v>
      </c>
      <c r="O62" s="314">
        <v>129432.38</v>
      </c>
      <c r="P62" s="381">
        <v>3424900.4</v>
      </c>
      <c r="Q62" s="463">
        <v>7</v>
      </c>
      <c r="R62" s="312" t="s">
        <v>241</v>
      </c>
      <c r="S62" s="340">
        <f t="shared" si="17"/>
        <v>489271.4857142857</v>
      </c>
      <c r="T62" s="572">
        <f t="shared" si="18"/>
        <v>-6.593895822759725</v>
      </c>
      <c r="U62" s="572">
        <f t="shared" si="19"/>
        <v>16.666666666666664</v>
      </c>
      <c r="V62" s="573">
        <f t="shared" si="20"/>
        <v>-19.937624990936914</v>
      </c>
    </row>
    <row r="63" spans="1:22" ht="21">
      <c r="A63" s="19">
        <v>19</v>
      </c>
      <c r="B63" s="306" t="s">
        <v>184</v>
      </c>
      <c r="C63" s="309">
        <v>11789825.79</v>
      </c>
      <c r="D63" s="308">
        <v>80304.64</v>
      </c>
      <c r="E63" s="309">
        <v>5586123.57</v>
      </c>
      <c r="F63" s="309">
        <v>689495.04</v>
      </c>
      <c r="G63" s="310">
        <f t="shared" si="15"/>
        <v>18145749.04</v>
      </c>
      <c r="H63" s="314">
        <v>28620</v>
      </c>
      <c r="I63" s="330" t="s">
        <v>185</v>
      </c>
      <c r="J63" s="313">
        <f t="shared" si="16"/>
        <v>634.0233766596785</v>
      </c>
      <c r="K63" s="306" t="s">
        <v>184</v>
      </c>
      <c r="L63" s="314">
        <v>6282883.86</v>
      </c>
      <c r="M63" s="315">
        <v>66225.47</v>
      </c>
      <c r="N63" s="314">
        <v>1527857.18</v>
      </c>
      <c r="O63" s="314">
        <v>393031.5</v>
      </c>
      <c r="P63" s="381">
        <v>8269998.01</v>
      </c>
      <c r="Q63" s="463">
        <v>33711</v>
      </c>
      <c r="R63" s="312" t="s">
        <v>185</v>
      </c>
      <c r="S63" s="340">
        <f t="shared" si="11"/>
        <v>245.32045949393373</v>
      </c>
      <c r="T63" s="572">
        <f aca="true" t="shared" si="21" ref="T63:U74">IF(G63=0,0,(P63-G63)/G63)*100</f>
        <v>-54.42459833556698</v>
      </c>
      <c r="U63" s="572">
        <f t="shared" si="21"/>
        <v>17.78825995807128</v>
      </c>
      <c r="V63" s="573">
        <f aca="true" t="shared" si="22" ref="V63:V72">IF(J63=0,0,(S63-J63)/J63)*100</f>
        <v>-61.30734787944371</v>
      </c>
    </row>
    <row r="64" spans="1:22" ht="21">
      <c r="A64" s="19">
        <v>20</v>
      </c>
      <c r="B64" s="306" t="s">
        <v>255</v>
      </c>
      <c r="C64" s="309">
        <v>1166864.05</v>
      </c>
      <c r="D64" s="308">
        <v>8235.36</v>
      </c>
      <c r="E64" s="309">
        <v>97864.06</v>
      </c>
      <c r="F64" s="309">
        <v>44162.87</v>
      </c>
      <c r="G64" s="310">
        <f t="shared" si="15"/>
        <v>1317126.3400000003</v>
      </c>
      <c r="H64" s="314">
        <v>842</v>
      </c>
      <c r="I64" s="330" t="s">
        <v>22</v>
      </c>
      <c r="J64" s="313">
        <f t="shared" si="16"/>
        <v>1564.283064133017</v>
      </c>
      <c r="K64" s="306" t="s">
        <v>255</v>
      </c>
      <c r="L64" s="314">
        <v>2903030.27</v>
      </c>
      <c r="M64" s="315">
        <v>22881.4</v>
      </c>
      <c r="N64" s="314">
        <v>543158.32</v>
      </c>
      <c r="O64" s="314">
        <v>132422.87</v>
      </c>
      <c r="P64" s="381">
        <v>3601492.86</v>
      </c>
      <c r="Q64" s="463">
        <v>954</v>
      </c>
      <c r="R64" s="312" t="s">
        <v>22</v>
      </c>
      <c r="S64" s="340">
        <f t="shared" si="11"/>
        <v>3775.149748427673</v>
      </c>
      <c r="T64" s="572">
        <f t="shared" si="21"/>
        <v>173.43564171679984</v>
      </c>
      <c r="U64" s="572">
        <f t="shared" si="21"/>
        <v>13.30166270783848</v>
      </c>
      <c r="V64" s="573">
        <f t="shared" si="22"/>
        <v>141.33418273117974</v>
      </c>
    </row>
    <row r="65" spans="1:22" ht="21">
      <c r="A65" s="19">
        <v>21</v>
      </c>
      <c r="B65" s="306" t="s">
        <v>256</v>
      </c>
      <c r="C65" s="309">
        <v>3061106.14</v>
      </c>
      <c r="D65" s="308">
        <v>14776.37</v>
      </c>
      <c r="E65" s="309">
        <v>177197.82</v>
      </c>
      <c r="F65" s="309">
        <v>471733.97</v>
      </c>
      <c r="G65" s="310">
        <f t="shared" si="15"/>
        <v>3724814.3</v>
      </c>
      <c r="H65" s="314">
        <v>5</v>
      </c>
      <c r="I65" s="330" t="s">
        <v>19</v>
      </c>
      <c r="J65" s="313">
        <f t="shared" si="16"/>
        <v>744962.86</v>
      </c>
      <c r="K65" s="306" t="s">
        <v>256</v>
      </c>
      <c r="L65" s="314">
        <v>3519854.27</v>
      </c>
      <c r="M65" s="315">
        <v>20801.27</v>
      </c>
      <c r="N65" s="314">
        <v>455254.36</v>
      </c>
      <c r="O65" s="314">
        <v>488712.01</v>
      </c>
      <c r="P65" s="381">
        <v>4484621.91</v>
      </c>
      <c r="Q65" s="463">
        <v>11</v>
      </c>
      <c r="R65" s="312" t="s">
        <v>19</v>
      </c>
      <c r="S65" s="340">
        <f t="shared" si="11"/>
        <v>407692.90090909094</v>
      </c>
      <c r="T65" s="572">
        <f t="shared" si="21"/>
        <v>20.398536646511488</v>
      </c>
      <c r="U65" s="572">
        <f t="shared" si="21"/>
        <v>120</v>
      </c>
      <c r="V65" s="573">
        <f t="shared" si="22"/>
        <v>-45.27339243340387</v>
      </c>
    </row>
    <row r="66" spans="1:22" ht="21">
      <c r="A66" s="19">
        <v>22</v>
      </c>
      <c r="B66" s="306" t="s">
        <v>223</v>
      </c>
      <c r="C66" s="309">
        <v>6027020.87</v>
      </c>
      <c r="D66" s="308">
        <v>39679.53</v>
      </c>
      <c r="E66" s="309">
        <v>18381447.08</v>
      </c>
      <c r="F66" s="309">
        <v>1397913.86</v>
      </c>
      <c r="G66" s="310">
        <f t="shared" si="15"/>
        <v>25846061.339999996</v>
      </c>
      <c r="H66" s="314">
        <v>21</v>
      </c>
      <c r="I66" s="330" t="s">
        <v>224</v>
      </c>
      <c r="J66" s="313">
        <f t="shared" si="16"/>
        <v>1230764.8257142855</v>
      </c>
      <c r="K66" s="306" t="s">
        <v>223</v>
      </c>
      <c r="L66" s="314">
        <v>6088303.869999999</v>
      </c>
      <c r="M66" s="315">
        <v>281237.4</v>
      </c>
      <c r="N66" s="314">
        <v>2138553.73</v>
      </c>
      <c r="O66" s="314">
        <v>1695771.33</v>
      </c>
      <c r="P66" s="381">
        <v>10203866.33</v>
      </c>
      <c r="Q66" s="463">
        <v>16</v>
      </c>
      <c r="R66" s="312" t="s">
        <v>224</v>
      </c>
      <c r="S66" s="340">
        <f t="shared" si="11"/>
        <v>637741.645625</v>
      </c>
      <c r="T66" s="572">
        <f t="shared" si="21"/>
        <v>-60.520613969880785</v>
      </c>
      <c r="U66" s="572">
        <f t="shared" si="21"/>
        <v>-23.809523809523807</v>
      </c>
      <c r="V66" s="573">
        <f t="shared" si="22"/>
        <v>-48.18330583546854</v>
      </c>
    </row>
    <row r="67" spans="1:22" ht="21">
      <c r="A67" s="19">
        <v>23</v>
      </c>
      <c r="B67" s="306" t="s">
        <v>219</v>
      </c>
      <c r="C67" s="309">
        <v>10193592.13</v>
      </c>
      <c r="D67" s="308">
        <v>54042.68</v>
      </c>
      <c r="E67" s="309">
        <v>7258738.61</v>
      </c>
      <c r="F67" s="309">
        <v>1806922.28</v>
      </c>
      <c r="G67" s="310">
        <f t="shared" si="15"/>
        <v>19313295.700000003</v>
      </c>
      <c r="H67" s="314">
        <v>22</v>
      </c>
      <c r="I67" s="330" t="s">
        <v>187</v>
      </c>
      <c r="J67" s="313">
        <f t="shared" si="16"/>
        <v>877877.0772727274</v>
      </c>
      <c r="K67" s="306" t="s">
        <v>219</v>
      </c>
      <c r="L67" s="314">
        <v>7069957.23</v>
      </c>
      <c r="M67" s="315">
        <v>109563.65</v>
      </c>
      <c r="N67" s="314">
        <v>918141.45</v>
      </c>
      <c r="O67" s="314">
        <v>643138.06</v>
      </c>
      <c r="P67" s="381">
        <v>8740800.39</v>
      </c>
      <c r="Q67" s="463">
        <v>26</v>
      </c>
      <c r="R67" s="312" t="s">
        <v>187</v>
      </c>
      <c r="S67" s="340">
        <f t="shared" si="11"/>
        <v>336184.6303846154</v>
      </c>
      <c r="T67" s="572">
        <f t="shared" si="21"/>
        <v>-54.74205684118429</v>
      </c>
      <c r="U67" s="572">
        <f t="shared" si="21"/>
        <v>18.181818181818183</v>
      </c>
      <c r="V67" s="573">
        <f t="shared" si="22"/>
        <v>-61.704817327155936</v>
      </c>
    </row>
    <row r="68" spans="1:22" ht="21">
      <c r="A68" s="19">
        <v>24</v>
      </c>
      <c r="B68" s="306" t="s">
        <v>221</v>
      </c>
      <c r="C68" s="309">
        <v>2119242.51</v>
      </c>
      <c r="D68" s="308">
        <v>9811.51</v>
      </c>
      <c r="E68" s="309">
        <v>1596968.79</v>
      </c>
      <c r="F68" s="309">
        <v>166574.2</v>
      </c>
      <c r="G68" s="310">
        <f t="shared" si="15"/>
        <v>3892597.01</v>
      </c>
      <c r="H68" s="314">
        <v>3</v>
      </c>
      <c r="I68" s="330" t="s">
        <v>222</v>
      </c>
      <c r="J68" s="313">
        <f t="shared" si="16"/>
        <v>1297532.3366666667</v>
      </c>
      <c r="K68" s="306" t="s">
        <v>221</v>
      </c>
      <c r="L68" s="314">
        <v>2085469.37</v>
      </c>
      <c r="M68" s="315">
        <v>41298.66</v>
      </c>
      <c r="N68" s="314">
        <v>1097660.15</v>
      </c>
      <c r="O68" s="314">
        <v>206480.29</v>
      </c>
      <c r="P68" s="381">
        <v>3430908.47</v>
      </c>
      <c r="Q68" s="463">
        <v>1</v>
      </c>
      <c r="R68" s="312" t="s">
        <v>222</v>
      </c>
      <c r="S68" s="340">
        <f t="shared" si="11"/>
        <v>3430908.47</v>
      </c>
      <c r="T68" s="572">
        <f t="shared" si="21"/>
        <v>-11.860681668663142</v>
      </c>
      <c r="U68" s="572">
        <f t="shared" si="21"/>
        <v>-66.66666666666666</v>
      </c>
      <c r="V68" s="573">
        <f t="shared" si="22"/>
        <v>164.41795499401059</v>
      </c>
    </row>
    <row r="69" spans="1:22" ht="21">
      <c r="A69" s="19">
        <v>25</v>
      </c>
      <c r="B69" s="332" t="s">
        <v>243</v>
      </c>
      <c r="C69" s="333">
        <v>945975.56</v>
      </c>
      <c r="D69" s="334">
        <v>2915.87</v>
      </c>
      <c r="E69" s="333">
        <v>35101.44</v>
      </c>
      <c r="F69" s="333">
        <v>141277.48</v>
      </c>
      <c r="G69" s="310">
        <f t="shared" si="15"/>
        <v>1125270.35</v>
      </c>
      <c r="H69" s="336">
        <v>481</v>
      </c>
      <c r="I69" s="330" t="s">
        <v>18</v>
      </c>
      <c r="J69" s="313">
        <f t="shared" si="16"/>
        <v>2339.439397089397</v>
      </c>
      <c r="K69" s="338" t="s">
        <v>243</v>
      </c>
      <c r="L69" s="336">
        <v>16389434.22</v>
      </c>
      <c r="M69" s="339">
        <v>46412.38</v>
      </c>
      <c r="N69" s="336">
        <v>1605143.02</v>
      </c>
      <c r="O69" s="336">
        <v>3535904.9</v>
      </c>
      <c r="P69" s="335">
        <v>21576894.52</v>
      </c>
      <c r="Q69" s="464">
        <v>352</v>
      </c>
      <c r="R69" s="337" t="s">
        <v>18</v>
      </c>
      <c r="S69" s="340">
        <f t="shared" si="11"/>
        <v>61297.995795454546</v>
      </c>
      <c r="T69" s="572">
        <f t="shared" si="21"/>
        <v>1817.4853865117832</v>
      </c>
      <c r="U69" s="572">
        <f t="shared" si="21"/>
        <v>-26.819126819126822</v>
      </c>
      <c r="V69" s="573">
        <f>IF(J69=0,0,(S69-J69)/J69)*100</f>
        <v>2520.2002014550226</v>
      </c>
    </row>
    <row r="70" spans="1:22" s="497" customFormat="1" ht="24.75" customHeight="1">
      <c r="A70" s="19">
        <v>26</v>
      </c>
      <c r="B70" s="533" t="s">
        <v>226</v>
      </c>
      <c r="C70" s="555">
        <v>7006717.01</v>
      </c>
      <c r="D70" s="556">
        <v>44790.23</v>
      </c>
      <c r="E70" s="555">
        <v>9077147.57</v>
      </c>
      <c r="F70" s="555">
        <v>891023.54</v>
      </c>
      <c r="G70" s="557">
        <f t="shared" si="15"/>
        <v>17019678.35</v>
      </c>
      <c r="H70" s="558">
        <v>304</v>
      </c>
      <c r="I70" s="553" t="s">
        <v>23</v>
      </c>
      <c r="J70" s="562">
        <f t="shared" si="16"/>
        <v>55985.784046052635</v>
      </c>
      <c r="K70" s="537" t="s">
        <v>411</v>
      </c>
      <c r="L70" s="536"/>
      <c r="M70" s="538"/>
      <c r="N70" s="536"/>
      <c r="O70" s="536"/>
      <c r="P70" s="539"/>
      <c r="Q70" s="540"/>
      <c r="R70" s="532"/>
      <c r="S70" s="541">
        <v>0</v>
      </c>
      <c r="T70" s="494">
        <f t="shared" si="21"/>
        <v>-100</v>
      </c>
      <c r="U70" s="494">
        <f t="shared" si="21"/>
        <v>-100</v>
      </c>
      <c r="V70" s="578">
        <f t="shared" si="22"/>
        <v>-100</v>
      </c>
    </row>
    <row r="71" spans="1:22" s="497" customFormat="1" ht="21">
      <c r="A71" s="19">
        <v>27</v>
      </c>
      <c r="B71" s="533" t="s">
        <v>230</v>
      </c>
      <c r="C71" s="555">
        <v>583723.47</v>
      </c>
      <c r="D71" s="556">
        <v>4492.02</v>
      </c>
      <c r="E71" s="555">
        <v>1425015.88</v>
      </c>
      <c r="F71" s="555">
        <v>146634.74</v>
      </c>
      <c r="G71" s="557">
        <f t="shared" si="15"/>
        <v>2159866.11</v>
      </c>
      <c r="H71" s="558">
        <v>1</v>
      </c>
      <c r="I71" s="553" t="s">
        <v>187</v>
      </c>
      <c r="J71" s="562">
        <f t="shared" si="16"/>
        <v>2159866.11</v>
      </c>
      <c r="K71" s="542" t="s">
        <v>412</v>
      </c>
      <c r="L71" s="536"/>
      <c r="M71" s="538"/>
      <c r="N71" s="536"/>
      <c r="O71" s="536"/>
      <c r="P71" s="539"/>
      <c r="Q71" s="540"/>
      <c r="R71" s="543"/>
      <c r="S71" s="541">
        <v>0</v>
      </c>
      <c r="T71" s="580">
        <f t="shared" si="21"/>
        <v>-100</v>
      </c>
      <c r="U71" s="580">
        <f t="shared" si="21"/>
        <v>-100</v>
      </c>
      <c r="V71" s="578">
        <f t="shared" si="22"/>
        <v>-100</v>
      </c>
    </row>
    <row r="72" spans="1:22" s="497" customFormat="1" ht="21">
      <c r="A72" s="19">
        <v>28</v>
      </c>
      <c r="B72" s="533" t="s">
        <v>225</v>
      </c>
      <c r="C72" s="555">
        <v>2607973.11</v>
      </c>
      <c r="D72" s="556">
        <v>18874.35</v>
      </c>
      <c r="E72" s="555">
        <v>7936374.73</v>
      </c>
      <c r="F72" s="555">
        <v>647568.05</v>
      </c>
      <c r="G72" s="557">
        <v>11210790.240000002</v>
      </c>
      <c r="H72" s="558">
        <v>2</v>
      </c>
      <c r="I72" s="553" t="s">
        <v>187</v>
      </c>
      <c r="J72" s="562">
        <v>5605395.120000001</v>
      </c>
      <c r="K72" s="542" t="s">
        <v>413</v>
      </c>
      <c r="L72" s="536"/>
      <c r="M72" s="538"/>
      <c r="N72" s="536"/>
      <c r="O72" s="536"/>
      <c r="P72" s="539"/>
      <c r="Q72" s="540"/>
      <c r="R72" s="594"/>
      <c r="S72" s="544">
        <v>0</v>
      </c>
      <c r="T72" s="595">
        <v>-100</v>
      </c>
      <c r="U72" s="596">
        <v>-100</v>
      </c>
      <c r="V72" s="578">
        <f t="shared" si="22"/>
        <v>-100</v>
      </c>
    </row>
    <row r="73" spans="1:22" s="497" customFormat="1" ht="63">
      <c r="A73" s="19">
        <v>29</v>
      </c>
      <c r="B73" s="534" t="s">
        <v>414</v>
      </c>
      <c r="C73" s="555"/>
      <c r="D73" s="556"/>
      <c r="E73" s="555"/>
      <c r="F73" s="555"/>
      <c r="G73" s="557"/>
      <c r="H73" s="558"/>
      <c r="I73" s="553"/>
      <c r="J73" s="562"/>
      <c r="K73" s="545" t="s">
        <v>357</v>
      </c>
      <c r="L73" s="536">
        <v>10525557.05</v>
      </c>
      <c r="M73" s="538">
        <v>209462.49</v>
      </c>
      <c r="N73" s="536">
        <v>2546425</v>
      </c>
      <c r="O73" s="536">
        <v>1136428.34</v>
      </c>
      <c r="P73" s="539">
        <v>14417872.88</v>
      </c>
      <c r="Q73" s="540">
        <v>288</v>
      </c>
      <c r="R73" s="543" t="s">
        <v>23</v>
      </c>
      <c r="S73" s="546"/>
      <c r="T73" s="579"/>
      <c r="U73" s="580"/>
      <c r="V73" s="581"/>
    </row>
    <row r="74" spans="1:22" s="497" customFormat="1" ht="21.75" thickBot="1">
      <c r="A74" s="19">
        <v>30</v>
      </c>
      <c r="B74" s="535" t="s">
        <v>415</v>
      </c>
      <c r="C74" s="559">
        <v>2607973.11</v>
      </c>
      <c r="D74" s="560">
        <v>18874.35</v>
      </c>
      <c r="E74" s="559">
        <v>7936374.73</v>
      </c>
      <c r="F74" s="559">
        <v>647568.05</v>
      </c>
      <c r="G74" s="631">
        <f t="shared" si="15"/>
        <v>11210790.240000002</v>
      </c>
      <c r="H74" s="561">
        <v>2</v>
      </c>
      <c r="I74" s="554" t="s">
        <v>187</v>
      </c>
      <c r="J74" s="563">
        <f t="shared" si="16"/>
        <v>5605395.120000001</v>
      </c>
      <c r="K74" s="535" t="s">
        <v>358</v>
      </c>
      <c r="L74" s="547">
        <v>2558806.27</v>
      </c>
      <c r="M74" s="550">
        <v>246714.5</v>
      </c>
      <c r="N74" s="547">
        <v>625684.71</v>
      </c>
      <c r="O74" s="547">
        <v>777893.58</v>
      </c>
      <c r="P74" s="551">
        <v>4209099.06</v>
      </c>
      <c r="Q74" s="552">
        <v>11</v>
      </c>
      <c r="R74" s="548" t="s">
        <v>187</v>
      </c>
      <c r="S74" s="549">
        <f t="shared" si="11"/>
        <v>382645.3690909091</v>
      </c>
      <c r="T74" s="582">
        <f t="shared" si="21"/>
        <v>-62.454929849798</v>
      </c>
      <c r="U74" s="583">
        <f>IF(H74=0,0,(Q74-H74)/H74)*100</f>
        <v>450</v>
      </c>
      <c r="V74" s="584">
        <f>IF(J74=0,0,(S74-J74)/J74)*100</f>
        <v>-93.17362360905418</v>
      </c>
    </row>
  </sheetData>
  <sheetProtection/>
  <mergeCells count="6">
    <mergeCell ref="L3:S3"/>
    <mergeCell ref="T3:V3"/>
    <mergeCell ref="A3:A4"/>
    <mergeCell ref="C3:J3"/>
    <mergeCell ref="B3:B4"/>
    <mergeCell ref="K3:K4"/>
  </mergeCells>
  <printOptions/>
  <pageMargins left="0.7" right="0.7" top="0.75" bottom="0.75" header="0.3" footer="0.3"/>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00B050"/>
  </sheetPr>
  <dimension ref="A1:C62"/>
  <sheetViews>
    <sheetView zoomScalePageLayoutView="0" workbookViewId="0" topLeftCell="C36">
      <selection activeCell="H39" sqref="H39"/>
    </sheetView>
  </sheetViews>
  <sheetFormatPr defaultColWidth="9.140625" defaultRowHeight="15"/>
  <cols>
    <col min="1" max="1" width="7.7109375" style="6" customWidth="1"/>
    <col min="2" max="2" width="52.7109375" style="6" customWidth="1"/>
    <col min="3" max="3" width="82.57421875" style="6" customWidth="1"/>
    <col min="4" max="16384" width="9.140625" style="6" customWidth="1"/>
  </cols>
  <sheetData>
    <row r="1" ht="21">
      <c r="A1" s="226" t="s">
        <v>317</v>
      </c>
    </row>
    <row r="2" ht="21">
      <c r="A2" s="6" t="s">
        <v>135</v>
      </c>
    </row>
    <row r="3" spans="1:3" ht="21">
      <c r="A3" s="228" t="s">
        <v>47</v>
      </c>
      <c r="B3" s="142" t="s">
        <v>8</v>
      </c>
      <c r="C3" s="142" t="s">
        <v>44</v>
      </c>
    </row>
    <row r="4" spans="1:3" ht="130.5" customHeight="1">
      <c r="A4" s="228">
        <v>1</v>
      </c>
      <c r="B4" s="410" t="s">
        <v>228</v>
      </c>
      <c r="C4" s="230" t="s">
        <v>427</v>
      </c>
    </row>
    <row r="5" spans="1:3" ht="150" customHeight="1">
      <c r="A5" s="228">
        <v>2</v>
      </c>
      <c r="B5" s="410" t="s">
        <v>195</v>
      </c>
      <c r="C5" s="230" t="s">
        <v>428</v>
      </c>
    </row>
    <row r="6" spans="1:3" ht="105.75" customHeight="1">
      <c r="A6" s="228">
        <v>3</v>
      </c>
      <c r="B6" s="410" t="s">
        <v>196</v>
      </c>
      <c r="C6" s="230" t="s">
        <v>477</v>
      </c>
    </row>
    <row r="7" spans="1:3" ht="87" customHeight="1">
      <c r="A7" s="228">
        <v>4</v>
      </c>
      <c r="B7" s="410" t="s">
        <v>199</v>
      </c>
      <c r="C7" s="230" t="s">
        <v>478</v>
      </c>
    </row>
    <row r="8" spans="1:3" ht="126">
      <c r="A8" s="228">
        <v>5</v>
      </c>
      <c r="B8" s="410" t="s">
        <v>186</v>
      </c>
      <c r="C8" s="230" t="s">
        <v>479</v>
      </c>
    </row>
    <row r="9" spans="1:3" ht="150.75" customHeight="1">
      <c r="A9" s="228">
        <v>6</v>
      </c>
      <c r="B9" s="410" t="s">
        <v>188</v>
      </c>
      <c r="C9" s="230" t="s">
        <v>480</v>
      </c>
    </row>
    <row r="10" spans="1:3" ht="105">
      <c r="A10" s="228">
        <v>8</v>
      </c>
      <c r="B10" s="410" t="s">
        <v>215</v>
      </c>
      <c r="C10" s="230" t="s">
        <v>476</v>
      </c>
    </row>
    <row r="11" spans="1:3" ht="42">
      <c r="A11" s="228">
        <v>9</v>
      </c>
      <c r="B11" s="410" t="s">
        <v>218</v>
      </c>
      <c r="C11" s="230" t="s">
        <v>420</v>
      </c>
    </row>
    <row r="12" spans="1:3" ht="105">
      <c r="A12" s="228">
        <v>10</v>
      </c>
      <c r="B12" s="410" t="s">
        <v>192</v>
      </c>
      <c r="C12" s="230" t="s">
        <v>475</v>
      </c>
    </row>
    <row r="13" spans="1:3" ht="147">
      <c r="A13" s="228">
        <v>11</v>
      </c>
      <c r="B13" s="410" t="s">
        <v>213</v>
      </c>
      <c r="C13" s="230" t="s">
        <v>474</v>
      </c>
    </row>
    <row r="14" spans="1:3" ht="189">
      <c r="A14" s="228">
        <v>12</v>
      </c>
      <c r="B14" s="629" t="s">
        <v>212</v>
      </c>
      <c r="C14" s="230" t="s">
        <v>512</v>
      </c>
    </row>
    <row r="15" spans="1:3" ht="168">
      <c r="A15" s="498">
        <v>13</v>
      </c>
      <c r="B15" s="499" t="s">
        <v>208</v>
      </c>
      <c r="C15" s="230" t="s">
        <v>473</v>
      </c>
    </row>
    <row r="16" spans="1:3" ht="63">
      <c r="A16" s="498">
        <v>14</v>
      </c>
      <c r="B16" s="628" t="s">
        <v>209</v>
      </c>
      <c r="C16" s="230" t="s">
        <v>472</v>
      </c>
    </row>
    <row r="17" spans="1:3" ht="63">
      <c r="A17" s="228">
        <v>15</v>
      </c>
      <c r="B17" s="410" t="s">
        <v>202</v>
      </c>
      <c r="C17" s="230" t="s">
        <v>471</v>
      </c>
    </row>
    <row r="18" spans="1:3" ht="126">
      <c r="A18" s="228">
        <v>16</v>
      </c>
      <c r="B18" s="410" t="s">
        <v>203</v>
      </c>
      <c r="C18" s="411" t="s">
        <v>470</v>
      </c>
    </row>
    <row r="19" spans="1:3" ht="138" customHeight="1">
      <c r="A19" s="228">
        <v>17</v>
      </c>
      <c r="B19" s="410" t="s">
        <v>205</v>
      </c>
      <c r="C19" s="411" t="s">
        <v>469</v>
      </c>
    </row>
    <row r="20" spans="1:3" ht="72" customHeight="1">
      <c r="A20" s="228">
        <v>18</v>
      </c>
      <c r="B20" s="410" t="s">
        <v>211</v>
      </c>
      <c r="C20" s="411" t="s">
        <v>468</v>
      </c>
    </row>
    <row r="21" spans="1:3" ht="115.5" customHeight="1">
      <c r="A21" s="228">
        <v>19</v>
      </c>
      <c r="B21" s="410" t="s">
        <v>227</v>
      </c>
      <c r="C21" s="627" t="s">
        <v>467</v>
      </c>
    </row>
    <row r="22" spans="1:3" ht="147">
      <c r="A22" s="228">
        <v>20</v>
      </c>
      <c r="B22" s="410" t="s">
        <v>217</v>
      </c>
      <c r="C22" s="412" t="s">
        <v>493</v>
      </c>
    </row>
    <row r="23" spans="1:3" ht="84">
      <c r="A23" s="228">
        <v>21</v>
      </c>
      <c r="B23" s="410" t="s">
        <v>229</v>
      </c>
      <c r="C23" s="412" t="s">
        <v>466</v>
      </c>
    </row>
    <row r="24" spans="1:3" ht="63">
      <c r="A24" s="228">
        <v>24</v>
      </c>
      <c r="B24" s="410" t="s">
        <v>462</v>
      </c>
      <c r="C24" s="412" t="s">
        <v>465</v>
      </c>
    </row>
    <row r="25" spans="1:3" ht="84">
      <c r="A25" s="228">
        <v>25</v>
      </c>
      <c r="B25" s="626" t="s">
        <v>206</v>
      </c>
      <c r="C25" s="412" t="s">
        <v>496</v>
      </c>
    </row>
    <row r="26" spans="1:3" ht="189">
      <c r="A26" s="228">
        <v>26</v>
      </c>
      <c r="B26" s="410" t="s">
        <v>257</v>
      </c>
      <c r="C26" s="412" t="s">
        <v>495</v>
      </c>
    </row>
    <row r="27" spans="1:3" ht="105">
      <c r="A27" s="228">
        <v>27</v>
      </c>
      <c r="B27" s="410" t="s">
        <v>214</v>
      </c>
      <c r="C27" s="412" t="s">
        <v>460</v>
      </c>
    </row>
    <row r="28" spans="1:3" ht="105">
      <c r="A28" s="228">
        <v>28</v>
      </c>
      <c r="B28" s="410" t="s">
        <v>220</v>
      </c>
      <c r="C28" s="412" t="s">
        <v>461</v>
      </c>
    </row>
    <row r="29" spans="1:3" ht="72.75" customHeight="1">
      <c r="A29" s="228">
        <v>29</v>
      </c>
      <c r="B29" s="410" t="s">
        <v>201</v>
      </c>
      <c r="C29" s="412" t="s">
        <v>511</v>
      </c>
    </row>
    <row r="30" spans="1:3" ht="112.5" customHeight="1">
      <c r="A30" s="228">
        <v>30</v>
      </c>
      <c r="B30" s="344" t="s">
        <v>216</v>
      </c>
      <c r="C30" s="412" t="s">
        <v>458</v>
      </c>
    </row>
    <row r="31" spans="1:3" ht="149.25" customHeight="1">
      <c r="A31" s="228">
        <v>31</v>
      </c>
      <c r="B31" s="410" t="s">
        <v>194</v>
      </c>
      <c r="C31" s="412" t="s">
        <v>459</v>
      </c>
    </row>
    <row r="32" spans="1:3" ht="66.75" customHeight="1">
      <c r="A32" s="228">
        <v>32</v>
      </c>
      <c r="B32" s="410" t="s">
        <v>193</v>
      </c>
      <c r="C32" s="412" t="s">
        <v>457</v>
      </c>
    </row>
    <row r="33" spans="1:3" ht="111" customHeight="1">
      <c r="A33" s="228">
        <v>33</v>
      </c>
      <c r="B33" s="410" t="s">
        <v>200</v>
      </c>
      <c r="C33" s="412" t="s">
        <v>456</v>
      </c>
    </row>
    <row r="34" spans="1:3" ht="63">
      <c r="A34" s="228">
        <v>34</v>
      </c>
      <c r="B34" s="344" t="s">
        <v>353</v>
      </c>
      <c r="C34" s="412" t="s">
        <v>416</v>
      </c>
    </row>
    <row r="35" spans="1:3" ht="63">
      <c r="A35" s="228">
        <v>35</v>
      </c>
      <c r="B35" s="410" t="s">
        <v>354</v>
      </c>
      <c r="C35" s="412" t="s">
        <v>417</v>
      </c>
    </row>
    <row r="36" spans="1:3" ht="42">
      <c r="A36" s="228">
        <v>36</v>
      </c>
      <c r="B36" s="410" t="s">
        <v>355</v>
      </c>
      <c r="C36" s="412" t="s">
        <v>419</v>
      </c>
    </row>
    <row r="37" spans="1:3" ht="63">
      <c r="A37" s="228">
        <v>37</v>
      </c>
      <c r="B37" s="410" t="s">
        <v>356</v>
      </c>
      <c r="C37" s="412" t="s">
        <v>418</v>
      </c>
    </row>
    <row r="38" spans="1:3" ht="84">
      <c r="A38" s="228">
        <v>2</v>
      </c>
      <c r="B38" s="410" t="s">
        <v>234</v>
      </c>
      <c r="C38" s="412" t="s">
        <v>455</v>
      </c>
    </row>
    <row r="39" spans="1:3" ht="105">
      <c r="A39" s="228">
        <v>3</v>
      </c>
      <c r="B39" s="410" t="s">
        <v>236</v>
      </c>
      <c r="C39" s="412" t="s">
        <v>454</v>
      </c>
    </row>
    <row r="40" spans="1:3" ht="105">
      <c r="A40" s="228">
        <v>4</v>
      </c>
      <c r="B40" s="410" t="s">
        <v>237</v>
      </c>
      <c r="C40" s="412" t="s">
        <v>453</v>
      </c>
    </row>
    <row r="41" spans="1:3" ht="84">
      <c r="A41" s="228">
        <v>5</v>
      </c>
      <c r="B41" s="410" t="s">
        <v>183</v>
      </c>
      <c r="C41" s="412" t="s">
        <v>452</v>
      </c>
    </row>
    <row r="42" spans="1:3" ht="126">
      <c r="A42" s="228">
        <v>6</v>
      </c>
      <c r="B42" s="410" t="s">
        <v>238</v>
      </c>
      <c r="C42" s="412" t="s">
        <v>451</v>
      </c>
    </row>
    <row r="43" spans="1:3" ht="105">
      <c r="A43" s="228">
        <v>7</v>
      </c>
      <c r="B43" s="410" t="s">
        <v>240</v>
      </c>
      <c r="C43" s="412" t="s">
        <v>450</v>
      </c>
    </row>
    <row r="44" spans="1:3" ht="84">
      <c r="A44" s="228">
        <v>8</v>
      </c>
      <c r="B44" s="410" t="s">
        <v>252</v>
      </c>
      <c r="C44" s="412" t="s">
        <v>449</v>
      </c>
    </row>
    <row r="45" spans="1:3" ht="126">
      <c r="A45" s="228">
        <v>10</v>
      </c>
      <c r="B45" s="410" t="s">
        <v>445</v>
      </c>
      <c r="C45" s="412" t="s">
        <v>448</v>
      </c>
    </row>
    <row r="46" spans="1:3" ht="189">
      <c r="A46" s="228">
        <v>12</v>
      </c>
      <c r="B46" s="410" t="s">
        <v>446</v>
      </c>
      <c r="C46" s="412" t="s">
        <v>447</v>
      </c>
    </row>
    <row r="47" spans="1:3" ht="42">
      <c r="A47" s="228">
        <v>13</v>
      </c>
      <c r="B47" s="410" t="s">
        <v>245</v>
      </c>
      <c r="C47" s="412" t="s">
        <v>444</v>
      </c>
    </row>
    <row r="48" spans="1:3" ht="42">
      <c r="A48" s="228">
        <v>14</v>
      </c>
      <c r="B48" s="410" t="s">
        <v>442</v>
      </c>
      <c r="C48" s="412" t="s">
        <v>443</v>
      </c>
    </row>
    <row r="49" spans="1:3" ht="105">
      <c r="A49" s="228">
        <v>15</v>
      </c>
      <c r="B49" s="410" t="s">
        <v>249</v>
      </c>
      <c r="C49" s="412" t="s">
        <v>441</v>
      </c>
    </row>
    <row r="50" spans="1:3" ht="84">
      <c r="A50" s="228">
        <v>16</v>
      </c>
      <c r="B50" s="410" t="s">
        <v>231</v>
      </c>
      <c r="C50" s="412" t="s">
        <v>440</v>
      </c>
    </row>
    <row r="51" spans="1:3" ht="84">
      <c r="A51" s="228">
        <v>19</v>
      </c>
      <c r="B51" s="410" t="s">
        <v>184</v>
      </c>
      <c r="C51" s="412" t="s">
        <v>439</v>
      </c>
    </row>
    <row r="52" spans="1:3" ht="63">
      <c r="A52" s="228">
        <v>20</v>
      </c>
      <c r="B52" s="410" t="s">
        <v>255</v>
      </c>
      <c r="C52" s="412" t="s">
        <v>438</v>
      </c>
    </row>
    <row r="53" spans="1:3" ht="126">
      <c r="A53" s="228">
        <v>21</v>
      </c>
      <c r="B53" s="410" t="s">
        <v>256</v>
      </c>
      <c r="C53" s="412" t="s">
        <v>437</v>
      </c>
    </row>
    <row r="54" spans="1:3" ht="105">
      <c r="A54" s="228">
        <v>22</v>
      </c>
      <c r="B54" s="410" t="s">
        <v>223</v>
      </c>
      <c r="C54" s="412" t="s">
        <v>436</v>
      </c>
    </row>
    <row r="55" spans="1:3" ht="231">
      <c r="A55" s="228">
        <v>23</v>
      </c>
      <c r="B55" s="410" t="s">
        <v>219</v>
      </c>
      <c r="C55" s="412" t="s">
        <v>435</v>
      </c>
    </row>
    <row r="56" spans="1:3" ht="126">
      <c r="A56" s="228">
        <v>24</v>
      </c>
      <c r="B56" s="410" t="s">
        <v>221</v>
      </c>
      <c r="C56" s="412" t="s">
        <v>510</v>
      </c>
    </row>
    <row r="57" spans="1:3" ht="105">
      <c r="A57" s="228">
        <v>25</v>
      </c>
      <c r="B57" s="410" t="s">
        <v>243</v>
      </c>
      <c r="C57" s="412" t="s">
        <v>434</v>
      </c>
    </row>
    <row r="58" spans="1:3" ht="84">
      <c r="A58" s="228">
        <v>26</v>
      </c>
      <c r="B58" s="410" t="s">
        <v>226</v>
      </c>
      <c r="C58" s="412" t="s">
        <v>431</v>
      </c>
    </row>
    <row r="59" spans="1:3" ht="42">
      <c r="A59" s="228">
        <v>27</v>
      </c>
      <c r="B59" s="410" t="s">
        <v>230</v>
      </c>
      <c r="C59" s="412" t="s">
        <v>432</v>
      </c>
    </row>
    <row r="60" spans="1:3" ht="63">
      <c r="A60" s="228">
        <v>28</v>
      </c>
      <c r="B60" s="410" t="s">
        <v>225</v>
      </c>
      <c r="C60" s="412" t="s">
        <v>433</v>
      </c>
    </row>
    <row r="61" spans="1:3" ht="63">
      <c r="A61" s="228">
        <v>29</v>
      </c>
      <c r="B61" s="410" t="s">
        <v>357</v>
      </c>
      <c r="C61" s="412" t="s">
        <v>430</v>
      </c>
    </row>
    <row r="62" spans="1:3" ht="42">
      <c r="A62" s="228">
        <v>30</v>
      </c>
      <c r="B62" s="410" t="s">
        <v>358</v>
      </c>
      <c r="C62" s="412" t="s">
        <v>429</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7030A0"/>
  </sheetPr>
  <dimension ref="A1:V23"/>
  <sheetViews>
    <sheetView zoomScale="85" zoomScaleNormal="85" zoomScalePageLayoutView="0" workbookViewId="0" topLeftCell="L7">
      <selection activeCell="K25" sqref="K25"/>
    </sheetView>
  </sheetViews>
  <sheetFormatPr defaultColWidth="9.140625" defaultRowHeight="15"/>
  <cols>
    <col min="1" max="1" width="6.28125" style="166" customWidth="1"/>
    <col min="2" max="2" width="86.28125" style="6" customWidth="1"/>
    <col min="3" max="4" width="18.7109375" style="6" customWidth="1"/>
    <col min="5" max="6" width="16.8515625" style="6" customWidth="1"/>
    <col min="7" max="7" width="18.7109375" style="6" customWidth="1"/>
    <col min="8" max="8" width="14.140625" style="6" customWidth="1"/>
    <col min="9" max="9" width="8.00390625" style="7" customWidth="1"/>
    <col min="10" max="10" width="20.00390625" style="7" customWidth="1"/>
    <col min="11" max="11" width="108.00390625" style="6" customWidth="1"/>
    <col min="12" max="13" width="18.8515625" style="6" customWidth="1"/>
    <col min="14" max="15" width="17.00390625" style="6" customWidth="1"/>
    <col min="16" max="16" width="18.8515625" style="6" customWidth="1"/>
    <col min="17" max="17" width="14.28125" style="6" customWidth="1"/>
    <col min="18" max="18" width="8.421875" style="7" customWidth="1"/>
    <col min="19" max="19" width="21.00390625" style="7" customWidth="1"/>
    <col min="20" max="22" width="14.140625" style="7" customWidth="1"/>
    <col min="23" max="16384" width="9.140625" style="6" customWidth="1"/>
  </cols>
  <sheetData>
    <row r="1" spans="1:16" ht="21">
      <c r="A1" s="170" t="s">
        <v>298</v>
      </c>
      <c r="G1" s="51"/>
      <c r="L1" s="51"/>
      <c r="M1" s="51"/>
      <c r="N1" s="51"/>
      <c r="O1" s="51"/>
      <c r="P1" s="51"/>
    </row>
    <row r="2" spans="10:22" ht="21.75" thickBot="1">
      <c r="J2" s="171"/>
      <c r="K2" s="172"/>
      <c r="S2" s="171"/>
      <c r="V2" s="171" t="s">
        <v>24</v>
      </c>
    </row>
    <row r="3" spans="1:22" ht="21.75" thickBot="1">
      <c r="A3" s="724" t="s">
        <v>47</v>
      </c>
      <c r="B3" s="726" t="s">
        <v>136</v>
      </c>
      <c r="C3" s="714" t="s">
        <v>297</v>
      </c>
      <c r="D3" s="723"/>
      <c r="E3" s="723"/>
      <c r="F3" s="723"/>
      <c r="G3" s="723"/>
      <c r="H3" s="723"/>
      <c r="I3" s="723"/>
      <c r="J3" s="723"/>
      <c r="K3" s="722" t="s">
        <v>36</v>
      </c>
      <c r="L3" s="714" t="s">
        <v>373</v>
      </c>
      <c r="M3" s="723"/>
      <c r="N3" s="723"/>
      <c r="O3" s="723"/>
      <c r="P3" s="723"/>
      <c r="Q3" s="723"/>
      <c r="R3" s="723"/>
      <c r="S3" s="723"/>
      <c r="T3" s="723" t="s">
        <v>7</v>
      </c>
      <c r="U3" s="723"/>
      <c r="V3" s="723"/>
    </row>
    <row r="4" spans="1:22" ht="42.75" thickBot="1">
      <c r="A4" s="725"/>
      <c r="B4" s="727"/>
      <c r="C4" s="173" t="s">
        <v>65</v>
      </c>
      <c r="D4" s="174" t="s">
        <v>66</v>
      </c>
      <c r="E4" s="174" t="s">
        <v>67</v>
      </c>
      <c r="F4" s="174" t="s">
        <v>68</v>
      </c>
      <c r="G4" s="174" t="s">
        <v>64</v>
      </c>
      <c r="H4" s="175" t="s">
        <v>69</v>
      </c>
      <c r="I4" s="176" t="s">
        <v>70</v>
      </c>
      <c r="J4" s="177" t="s">
        <v>71</v>
      </c>
      <c r="K4" s="722"/>
      <c r="L4" s="173" t="s">
        <v>9</v>
      </c>
      <c r="M4" s="174" t="s">
        <v>10</v>
      </c>
      <c r="N4" s="174" t="s">
        <v>3</v>
      </c>
      <c r="O4" s="174" t="s">
        <v>11</v>
      </c>
      <c r="P4" s="174" t="s">
        <v>12</v>
      </c>
      <c r="Q4" s="175" t="s">
        <v>13</v>
      </c>
      <c r="R4" s="176" t="s">
        <v>14</v>
      </c>
      <c r="S4" s="178" t="s">
        <v>38</v>
      </c>
      <c r="T4" s="174" t="s">
        <v>72</v>
      </c>
      <c r="U4" s="176" t="s">
        <v>147</v>
      </c>
      <c r="V4" s="179" t="s">
        <v>46</v>
      </c>
    </row>
    <row r="5" spans="1:22" ht="21.75" thickBot="1">
      <c r="A5" s="647"/>
      <c r="B5" s="180" t="s">
        <v>64</v>
      </c>
      <c r="C5" s="181">
        <f>SUM(C6:C2013)</f>
        <v>702199003.9635304</v>
      </c>
      <c r="D5" s="181">
        <f>SUM(D6:D2013)</f>
        <v>5708291959.676186</v>
      </c>
      <c r="E5" s="181">
        <f>SUM(E6:E2013)</f>
        <v>656733265.3093725</v>
      </c>
      <c r="F5" s="181">
        <f>SUM(F6:F2013)</f>
        <v>95177945.5807809</v>
      </c>
      <c r="G5" s="181">
        <f>SUM(G6:G2013)</f>
        <v>7162402174.529865</v>
      </c>
      <c r="H5" s="182"/>
      <c r="I5" s="183"/>
      <c r="J5" s="184"/>
      <c r="K5" s="185" t="s">
        <v>12</v>
      </c>
      <c r="L5" s="181">
        <f>SUM(L6:L2013)</f>
        <v>11957216750.62001</v>
      </c>
      <c r="M5" s="181">
        <f>SUM(M6:M2013)</f>
        <v>529748386.39000005</v>
      </c>
      <c r="N5" s="181">
        <f>SUM(N6:N2013)</f>
        <v>3271802251.19</v>
      </c>
      <c r="O5" s="181">
        <f>SUM(O6:O2013)</f>
        <v>107299041.41000003</v>
      </c>
      <c r="P5" s="181">
        <f>SUM(P6:P2013)</f>
        <v>15866066429.61001</v>
      </c>
      <c r="Q5" s="182"/>
      <c r="R5" s="183"/>
      <c r="S5" s="184"/>
      <c r="T5" s="186"/>
      <c r="U5" s="187"/>
      <c r="V5" s="188"/>
    </row>
    <row r="6" spans="1:22" s="166" customFormat="1" ht="21.75" thickTop="1">
      <c r="A6" s="389">
        <v>1</v>
      </c>
      <c r="B6" s="167" t="s">
        <v>260</v>
      </c>
      <c r="C6" s="189">
        <v>171962729.7515051</v>
      </c>
      <c r="D6" s="190">
        <v>1244745.9252054794</v>
      </c>
      <c r="E6" s="190">
        <v>186293472.3033099</v>
      </c>
      <c r="F6" s="190">
        <v>18073487.0377118</v>
      </c>
      <c r="G6" s="191">
        <v>377574435.01773214</v>
      </c>
      <c r="H6" s="193">
        <v>8147</v>
      </c>
      <c r="I6" s="192" t="s">
        <v>187</v>
      </c>
      <c r="J6" s="686">
        <f>G6/H6</f>
        <v>46345.21112283444</v>
      </c>
      <c r="K6" s="167" t="s">
        <v>260</v>
      </c>
      <c r="L6" s="189">
        <v>112496845.40800706</v>
      </c>
      <c r="M6" s="190">
        <v>2059029.2922705887</v>
      </c>
      <c r="N6" s="190">
        <v>26642817.064494118</v>
      </c>
      <c r="O6" s="190">
        <v>10222314.106753461</v>
      </c>
      <c r="P6" s="191">
        <v>151421005.87152523</v>
      </c>
      <c r="Q6" s="470">
        <v>3948</v>
      </c>
      <c r="R6" s="192" t="s">
        <v>187</v>
      </c>
      <c r="S6" s="385">
        <f>P6/Q6</f>
        <v>38353.85153787366</v>
      </c>
      <c r="T6" s="201">
        <f>IF(G6=0,0,(P6-G6)/G6)*100</f>
        <v>-59.896382851128685</v>
      </c>
      <c r="U6" s="201">
        <f>IF(H6=0,0,(Q6-H6)/H6)*100</f>
        <v>-51.540444335338165</v>
      </c>
      <c r="V6" s="202">
        <f>IF(J6=0,0,(S6-J6)/J6)*100</f>
        <v>-17.243118310067217</v>
      </c>
    </row>
    <row r="7" spans="1:22" s="380" customFormat="1" ht="21">
      <c r="A7" s="648">
        <v>2</v>
      </c>
      <c r="B7" s="468" t="s">
        <v>258</v>
      </c>
      <c r="C7" s="597">
        <v>213398580.1694732</v>
      </c>
      <c r="D7" s="598">
        <v>685727650.5659043</v>
      </c>
      <c r="E7" s="598">
        <v>150718292.5617662</v>
      </c>
      <c r="F7" s="598">
        <v>29182709.69494234</v>
      </c>
      <c r="G7" s="487">
        <v>1079027232.992085</v>
      </c>
      <c r="H7" s="493">
        <v>1</v>
      </c>
      <c r="I7" s="489" t="s">
        <v>20</v>
      </c>
      <c r="J7" s="686">
        <f>G7/H7</f>
        <v>1079027232.992085</v>
      </c>
      <c r="K7" s="469" t="s">
        <v>258</v>
      </c>
      <c r="L7" s="196">
        <v>1377890356.032762</v>
      </c>
      <c r="M7" s="197">
        <v>55154925.563490056</v>
      </c>
      <c r="N7" s="197">
        <v>371843242.5675381</v>
      </c>
      <c r="O7" s="197">
        <v>49247442.40105789</v>
      </c>
      <c r="P7" s="198">
        <v>1854135966.5648482</v>
      </c>
      <c r="Q7" s="471">
        <v>1</v>
      </c>
      <c r="R7" s="489" t="s">
        <v>20</v>
      </c>
      <c r="S7" s="385">
        <f>P7/Q7</f>
        <v>1854135966.5648482</v>
      </c>
      <c r="T7" s="201">
        <f>IF(G7=0,0,(P7-G7)/G7)*100</f>
        <v>71.83402882459491</v>
      </c>
      <c r="U7" s="201">
        <f>IF(H7=0,0,(Q7-H7)/H7)*100</f>
        <v>0</v>
      </c>
      <c r="V7" s="202">
        <f>IF(J7=0,0,(S7-J7)/J7)*100</f>
        <v>71.83402882459491</v>
      </c>
    </row>
    <row r="8" spans="1:22" ht="21">
      <c r="A8" s="484">
        <v>3</v>
      </c>
      <c r="B8" s="167" t="s">
        <v>261</v>
      </c>
      <c r="C8" s="189">
        <v>19529116.736419827</v>
      </c>
      <c r="D8" s="190">
        <v>141616.72876712328</v>
      </c>
      <c r="E8" s="190">
        <v>13228733.815640822</v>
      </c>
      <c r="F8" s="190">
        <v>1274934.8484784274</v>
      </c>
      <c r="G8" s="191">
        <v>34174402.1293062</v>
      </c>
      <c r="H8" s="193">
        <v>2486</v>
      </c>
      <c r="I8" s="192" t="s">
        <v>17</v>
      </c>
      <c r="J8" s="686">
        <f aca="true" t="shared" si="0" ref="J8:J23">G8/H8</f>
        <v>13746.742610340385</v>
      </c>
      <c r="K8" s="167" t="s">
        <v>261</v>
      </c>
      <c r="L8" s="189">
        <v>9553239.478781443</v>
      </c>
      <c r="M8" s="190">
        <v>94008.85850678732</v>
      </c>
      <c r="N8" s="190">
        <v>2260217.1455013566</v>
      </c>
      <c r="O8" s="190">
        <v>433416.7353515794</v>
      </c>
      <c r="P8" s="191">
        <v>12340882.218141166</v>
      </c>
      <c r="Q8" s="470">
        <v>1520</v>
      </c>
      <c r="R8" s="192" t="s">
        <v>17</v>
      </c>
      <c r="S8" s="386">
        <f aca="true" t="shared" si="1" ref="S8:S23">P8/Q8</f>
        <v>8119.001459303399</v>
      </c>
      <c r="T8" s="194">
        <f aca="true" t="shared" si="2" ref="T8:T23">IF(G8=0,0,(P8-G8)/G8)*100</f>
        <v>-63.8885205030163</v>
      </c>
      <c r="U8" s="194">
        <f aca="true" t="shared" si="3" ref="U8:U23">IF(H8=0,0,(Q8-H8)/H8)*100</f>
        <v>-38.85760257441673</v>
      </c>
      <c r="V8" s="195">
        <f aca="true" t="shared" si="4" ref="V8:V23">IF(J8=0,0,(S8-J8)/J8)*100</f>
        <v>-40.93872498059114</v>
      </c>
    </row>
    <row r="9" spans="1:22" ht="21">
      <c r="A9" s="600">
        <v>4</v>
      </c>
      <c r="B9" s="167" t="s">
        <v>259</v>
      </c>
      <c r="C9" s="189">
        <v>12372100.293632112</v>
      </c>
      <c r="D9" s="190">
        <v>77419.78703196347</v>
      </c>
      <c r="E9" s="190">
        <v>603401.1163908676</v>
      </c>
      <c r="F9" s="190">
        <v>4951349.7293834565</v>
      </c>
      <c r="G9" s="191">
        <v>18004270.9264384</v>
      </c>
      <c r="H9" s="193">
        <v>9</v>
      </c>
      <c r="I9" s="192" t="s">
        <v>20</v>
      </c>
      <c r="J9" s="686">
        <f t="shared" si="0"/>
        <v>2000474.5473820444</v>
      </c>
      <c r="K9" s="167" t="s">
        <v>259</v>
      </c>
      <c r="L9" s="189">
        <v>7739891.009074662</v>
      </c>
      <c r="M9" s="190">
        <v>14858.05113122172</v>
      </c>
      <c r="N9" s="190">
        <v>342033.42272624443</v>
      </c>
      <c r="O9" s="190">
        <v>3067437.8163179727</v>
      </c>
      <c r="P9" s="191">
        <v>11164220.2992501</v>
      </c>
      <c r="Q9" s="470">
        <v>10</v>
      </c>
      <c r="R9" s="192" t="s">
        <v>20</v>
      </c>
      <c r="S9" s="386">
        <f t="shared" si="1"/>
        <v>1116422.02992501</v>
      </c>
      <c r="T9" s="194">
        <f t="shared" si="2"/>
        <v>-37.99126693402517</v>
      </c>
      <c r="U9" s="194">
        <f t="shared" si="3"/>
        <v>11.11111111111111</v>
      </c>
      <c r="V9" s="195">
        <f t="shared" si="4"/>
        <v>-44.192140240622656</v>
      </c>
    </row>
    <row r="10" spans="1:22" ht="21">
      <c r="A10" s="391">
        <v>5</v>
      </c>
      <c r="B10" s="203" t="s">
        <v>262</v>
      </c>
      <c r="C10" s="189">
        <v>5573116.836535262</v>
      </c>
      <c r="D10" s="190">
        <v>42178.322785388125</v>
      </c>
      <c r="E10" s="190">
        <v>511042.37050703197</v>
      </c>
      <c r="F10" s="190">
        <v>334874.28006086964</v>
      </c>
      <c r="G10" s="191">
        <v>6461211.809888552</v>
      </c>
      <c r="H10" s="193">
        <v>102</v>
      </c>
      <c r="I10" s="192" t="s">
        <v>17</v>
      </c>
      <c r="J10" s="686">
        <f t="shared" si="0"/>
        <v>63345.21382243678</v>
      </c>
      <c r="K10" s="203" t="s">
        <v>262</v>
      </c>
      <c r="L10" s="189">
        <v>11157398.40979294</v>
      </c>
      <c r="M10" s="190">
        <v>235836.56552941178</v>
      </c>
      <c r="N10" s="190">
        <v>3768103.723905883</v>
      </c>
      <c r="O10" s="190">
        <v>1685419.758794202</v>
      </c>
      <c r="P10" s="191">
        <v>16846758.458022438</v>
      </c>
      <c r="Q10" s="470">
        <v>26</v>
      </c>
      <c r="R10" s="192" t="s">
        <v>17</v>
      </c>
      <c r="S10" s="386">
        <f t="shared" si="1"/>
        <v>647952.2483854784</v>
      </c>
      <c r="T10" s="194">
        <f t="shared" si="2"/>
        <v>160.73682389175573</v>
      </c>
      <c r="U10" s="194">
        <f t="shared" si="3"/>
        <v>-74.50980392156863</v>
      </c>
      <c r="V10" s="195">
        <f t="shared" si="4"/>
        <v>922.8906168061188</v>
      </c>
    </row>
    <row r="11" spans="1:22" ht="21">
      <c r="A11" s="599">
        <v>6</v>
      </c>
      <c r="B11" s="204" t="s">
        <v>263</v>
      </c>
      <c r="C11" s="189">
        <v>56505276.54640739</v>
      </c>
      <c r="D11" s="190">
        <v>2624063775.7019014</v>
      </c>
      <c r="E11" s="190">
        <v>49350680.42703345</v>
      </c>
      <c r="F11" s="190">
        <v>5227299.237022582</v>
      </c>
      <c r="G11" s="191">
        <v>2735147031.912362</v>
      </c>
      <c r="H11" s="193">
        <v>193622</v>
      </c>
      <c r="I11" s="192" t="s">
        <v>23</v>
      </c>
      <c r="J11" s="686">
        <f t="shared" si="0"/>
        <v>14126.220325749977</v>
      </c>
      <c r="K11" s="204" t="s">
        <v>263</v>
      </c>
      <c r="L11" s="189">
        <v>3977340095.3524694</v>
      </c>
      <c r="M11" s="190">
        <v>181645628.77011222</v>
      </c>
      <c r="N11" s="190">
        <v>1090201026.0649626</v>
      </c>
      <c r="O11" s="190">
        <v>1151531.5108319083</v>
      </c>
      <c r="P11" s="191">
        <v>5250338281.698376</v>
      </c>
      <c r="Q11" s="470">
        <v>81831</v>
      </c>
      <c r="R11" s="192" t="s">
        <v>23</v>
      </c>
      <c r="S11" s="386">
        <f t="shared" si="1"/>
        <v>64160.74937002329</v>
      </c>
      <c r="T11" s="194">
        <f t="shared" si="2"/>
        <v>91.95817337934628</v>
      </c>
      <c r="U11" s="194">
        <f t="shared" si="3"/>
        <v>-57.736724132588236</v>
      </c>
      <c r="V11" s="195">
        <f t="shared" si="4"/>
        <v>354.1961536099496</v>
      </c>
    </row>
    <row r="12" spans="1:22" ht="21">
      <c r="A12" s="484">
        <v>7</v>
      </c>
      <c r="B12" s="167" t="s">
        <v>266</v>
      </c>
      <c r="C12" s="189">
        <v>34764251.42235097</v>
      </c>
      <c r="D12" s="190">
        <v>253721.01146118718</v>
      </c>
      <c r="E12" s="190">
        <v>22963074.3852568</v>
      </c>
      <c r="F12" s="190">
        <v>2769555.7229961324</v>
      </c>
      <c r="G12" s="191">
        <v>60750602.54206509</v>
      </c>
      <c r="H12" s="193">
        <v>118651</v>
      </c>
      <c r="I12" s="192" t="s">
        <v>23</v>
      </c>
      <c r="J12" s="686">
        <f t="shared" si="0"/>
        <v>512.0108767904619</v>
      </c>
      <c r="K12" s="167" t="s">
        <v>266</v>
      </c>
      <c r="L12" s="189">
        <v>1655450373.5721307</v>
      </c>
      <c r="M12" s="190">
        <v>73408555.4148208</v>
      </c>
      <c r="N12" s="190">
        <v>447599036.9262842</v>
      </c>
      <c r="O12" s="190">
        <v>6454505.3148378525</v>
      </c>
      <c r="P12" s="191">
        <v>2182912471.2280736</v>
      </c>
      <c r="Q12" s="470">
        <v>149576</v>
      </c>
      <c r="R12" s="192" t="s">
        <v>23</v>
      </c>
      <c r="S12" s="386">
        <f t="shared" si="1"/>
        <v>14594.002187704402</v>
      </c>
      <c r="T12" s="194">
        <f t="shared" si="2"/>
        <v>3493.2359184694105</v>
      </c>
      <c r="U12" s="194">
        <f t="shared" si="3"/>
        <v>26.06383427025478</v>
      </c>
      <c r="V12" s="195">
        <f t="shared" si="4"/>
        <v>2750.3305006305422</v>
      </c>
    </row>
    <row r="13" spans="1:22" ht="21">
      <c r="A13" s="390">
        <v>8</v>
      </c>
      <c r="B13" s="203" t="s">
        <v>264</v>
      </c>
      <c r="C13" s="189">
        <v>16360954.245103505</v>
      </c>
      <c r="D13" s="190">
        <v>741556002.0710963</v>
      </c>
      <c r="E13" s="190">
        <v>19199281.2995926</v>
      </c>
      <c r="F13" s="190">
        <v>1900850.154740174</v>
      </c>
      <c r="G13" s="191">
        <v>779017087.7705321</v>
      </c>
      <c r="H13" s="193">
        <v>5</v>
      </c>
      <c r="I13" s="192" t="s">
        <v>191</v>
      </c>
      <c r="J13" s="686">
        <f t="shared" si="0"/>
        <v>155803417.5541064</v>
      </c>
      <c r="K13" s="203" t="s">
        <v>264</v>
      </c>
      <c r="L13" s="189">
        <v>1252269203.5068462</v>
      </c>
      <c r="M13" s="190">
        <v>57286906.2783371</v>
      </c>
      <c r="N13" s="190">
        <v>344171271.0097675</v>
      </c>
      <c r="O13" s="190">
        <v>1326078.482105413</v>
      </c>
      <c r="P13" s="191">
        <v>1655053459.2770562</v>
      </c>
      <c r="Q13" s="470">
        <v>5</v>
      </c>
      <c r="R13" s="192" t="s">
        <v>191</v>
      </c>
      <c r="S13" s="386">
        <f t="shared" si="1"/>
        <v>331010691.85541123</v>
      </c>
      <c r="T13" s="194">
        <f t="shared" si="2"/>
        <v>112.45406362184573</v>
      </c>
      <c r="U13" s="194">
        <f t="shared" si="3"/>
        <v>0</v>
      </c>
      <c r="V13" s="195">
        <f t="shared" si="4"/>
        <v>112.45406362184576</v>
      </c>
    </row>
    <row r="14" spans="1:22" ht="21">
      <c r="A14" s="599">
        <v>9</v>
      </c>
      <c r="B14" s="204" t="s">
        <v>265</v>
      </c>
      <c r="C14" s="189">
        <v>6122212.275734525</v>
      </c>
      <c r="D14" s="190">
        <v>29552.7397260274</v>
      </c>
      <c r="E14" s="190">
        <v>354395.6365068494</v>
      </c>
      <c r="F14" s="190">
        <v>943467.9465021762</v>
      </c>
      <c r="G14" s="191">
        <v>7449628.598469578</v>
      </c>
      <c r="H14" s="193">
        <v>22</v>
      </c>
      <c r="I14" s="192" t="s">
        <v>187</v>
      </c>
      <c r="J14" s="686">
        <f t="shared" si="0"/>
        <v>338619.4817486172</v>
      </c>
      <c r="K14" s="204" t="s">
        <v>265</v>
      </c>
      <c r="L14" s="189">
        <v>7069957.231478822</v>
      </c>
      <c r="M14" s="190">
        <v>109563.6498882353</v>
      </c>
      <c r="N14" s="190">
        <v>918141.4488176472</v>
      </c>
      <c r="O14" s="190">
        <v>643138.0313771339</v>
      </c>
      <c r="P14" s="191">
        <v>8740800.361561839</v>
      </c>
      <c r="Q14" s="470">
        <v>26</v>
      </c>
      <c r="R14" s="192" t="s">
        <v>187</v>
      </c>
      <c r="S14" s="386">
        <f t="shared" si="1"/>
        <v>336184.62929083995</v>
      </c>
      <c r="T14" s="194">
        <f t="shared" si="2"/>
        <v>17.332028651166773</v>
      </c>
      <c r="U14" s="194">
        <f t="shared" si="3"/>
        <v>18.181818181818183</v>
      </c>
      <c r="V14" s="195">
        <f t="shared" si="4"/>
        <v>-0.7190526797819692</v>
      </c>
    </row>
    <row r="15" spans="1:22" ht="21">
      <c r="A15" s="390">
        <v>10</v>
      </c>
      <c r="B15" s="650" t="s">
        <v>267</v>
      </c>
      <c r="C15" s="502">
        <v>7246622.954430218</v>
      </c>
      <c r="D15" s="503">
        <v>44132.09132420091</v>
      </c>
      <c r="E15" s="503">
        <v>22727658.095850233</v>
      </c>
      <c r="F15" s="503">
        <v>1682012.2886432493</v>
      </c>
      <c r="G15" s="191">
        <v>31700425.4302479</v>
      </c>
      <c r="H15" s="504">
        <v>64248</v>
      </c>
      <c r="I15" s="505" t="s">
        <v>23</v>
      </c>
      <c r="J15" s="687">
        <f t="shared" si="0"/>
        <v>493.4071944690558</v>
      </c>
      <c r="K15" s="501" t="s">
        <v>421</v>
      </c>
      <c r="L15" s="502"/>
      <c r="M15" s="503"/>
      <c r="N15" s="503"/>
      <c r="O15" s="503"/>
      <c r="P15" s="191"/>
      <c r="Q15" s="507"/>
      <c r="R15" s="505">
        <v>0</v>
      </c>
      <c r="S15" s="386">
        <v>0</v>
      </c>
      <c r="T15" s="194">
        <f t="shared" si="2"/>
        <v>-100</v>
      </c>
      <c r="U15" s="194">
        <f t="shared" si="3"/>
        <v>-100</v>
      </c>
      <c r="V15" s="500">
        <f t="shared" si="4"/>
        <v>-100</v>
      </c>
    </row>
    <row r="16" spans="1:22" s="166" customFormat="1" ht="21">
      <c r="A16" s="484">
        <v>11</v>
      </c>
      <c r="B16" s="167" t="s">
        <v>272</v>
      </c>
      <c r="C16" s="189">
        <v>12146018.833244493</v>
      </c>
      <c r="D16" s="190">
        <v>68798.77808219178</v>
      </c>
      <c r="E16" s="190">
        <v>5439576.744587945</v>
      </c>
      <c r="F16" s="190">
        <v>868288.3791754167</v>
      </c>
      <c r="G16" s="191">
        <v>18522682.735090043</v>
      </c>
      <c r="H16" s="193">
        <v>4644</v>
      </c>
      <c r="I16" s="192" t="s">
        <v>187</v>
      </c>
      <c r="J16" s="686">
        <f t="shared" si="0"/>
        <v>3988.519107469863</v>
      </c>
      <c r="K16" s="167" t="s">
        <v>272</v>
      </c>
      <c r="L16" s="189">
        <v>6911593.47449665</v>
      </c>
      <c r="M16" s="190">
        <v>135431.8093280543</v>
      </c>
      <c r="N16" s="190">
        <v>3121049.5237656115</v>
      </c>
      <c r="O16" s="190">
        <v>712653.7192483956</v>
      </c>
      <c r="P16" s="191">
        <v>10880728.52683871</v>
      </c>
      <c r="Q16" s="470">
        <v>85</v>
      </c>
      <c r="R16" s="192" t="s">
        <v>187</v>
      </c>
      <c r="S16" s="386">
        <f t="shared" si="1"/>
        <v>128008.57090398483</v>
      </c>
      <c r="T16" s="194">
        <f t="shared" si="2"/>
        <v>-41.25727529616505</v>
      </c>
      <c r="U16" s="194">
        <f t="shared" si="3"/>
        <v>-98.1696813092162</v>
      </c>
      <c r="V16" s="195">
        <f t="shared" si="4"/>
        <v>3109.4260414659943</v>
      </c>
    </row>
    <row r="17" spans="1:22" ht="21">
      <c r="A17" s="648">
        <v>12</v>
      </c>
      <c r="B17" s="148" t="s">
        <v>268</v>
      </c>
      <c r="C17" s="189">
        <v>10832928.724551</v>
      </c>
      <c r="D17" s="190">
        <v>684483677.9128312</v>
      </c>
      <c r="E17" s="190">
        <v>2997718.7641425575</v>
      </c>
      <c r="F17" s="190">
        <v>831036.972616718</v>
      </c>
      <c r="G17" s="191">
        <v>699145362.3741413</v>
      </c>
      <c r="H17" s="193">
        <v>7255</v>
      </c>
      <c r="I17" s="192" t="s">
        <v>187</v>
      </c>
      <c r="J17" s="686">
        <f t="shared" si="0"/>
        <v>96367.38282207324</v>
      </c>
      <c r="K17" s="167" t="s">
        <v>268</v>
      </c>
      <c r="L17" s="189">
        <v>1482085838.5697572</v>
      </c>
      <c r="M17" s="190">
        <v>67750951.79107465</v>
      </c>
      <c r="N17" s="190">
        <v>406919949.714315</v>
      </c>
      <c r="O17" s="190">
        <v>1819790.773870431</v>
      </c>
      <c r="P17" s="191">
        <v>1958576530.8490174</v>
      </c>
      <c r="Q17" s="470">
        <v>6215</v>
      </c>
      <c r="R17" s="192" t="s">
        <v>187</v>
      </c>
      <c r="S17" s="386">
        <f t="shared" si="1"/>
        <v>315137.01220418623</v>
      </c>
      <c r="T17" s="194">
        <f t="shared" si="2"/>
        <v>180.13867162018056</v>
      </c>
      <c r="U17" s="194">
        <f t="shared" si="3"/>
        <v>-14.334941419710546</v>
      </c>
      <c r="V17" s="195">
        <f t="shared" si="4"/>
        <v>227.0162610787466</v>
      </c>
    </row>
    <row r="18" spans="1:22" ht="21">
      <c r="A18" s="484">
        <v>13</v>
      </c>
      <c r="B18" s="167" t="s">
        <v>270</v>
      </c>
      <c r="C18" s="189">
        <v>98520313.21900146</v>
      </c>
      <c r="D18" s="190">
        <v>691931.1061187217</v>
      </c>
      <c r="E18" s="190">
        <v>155710746.56038037</v>
      </c>
      <c r="F18" s="190">
        <v>23127011.568577666</v>
      </c>
      <c r="G18" s="191">
        <v>278050002.4540782</v>
      </c>
      <c r="H18" s="193">
        <v>18652</v>
      </c>
      <c r="I18" s="192" t="s">
        <v>187</v>
      </c>
      <c r="J18" s="686">
        <f t="shared" si="0"/>
        <v>14907.248684005908</v>
      </c>
      <c r="K18" s="167" t="s">
        <v>270</v>
      </c>
      <c r="L18" s="189">
        <v>106221311.47840083</v>
      </c>
      <c r="M18" s="190">
        <v>3096114.184385068</v>
      </c>
      <c r="N18" s="190">
        <v>39542882.010957025</v>
      </c>
      <c r="O18" s="190">
        <v>27154666.10028746</v>
      </c>
      <c r="P18" s="191">
        <v>176014973.7740304</v>
      </c>
      <c r="Q18" s="470">
        <v>2494</v>
      </c>
      <c r="R18" s="192" t="s">
        <v>187</v>
      </c>
      <c r="S18" s="386">
        <f t="shared" si="1"/>
        <v>70575.37039856872</v>
      </c>
      <c r="T18" s="194">
        <f t="shared" si="2"/>
        <v>-36.69664728627347</v>
      </c>
      <c r="U18" s="194">
        <f t="shared" si="3"/>
        <v>-86.6287797555222</v>
      </c>
      <c r="V18" s="195">
        <f t="shared" si="4"/>
        <v>373.429885652136</v>
      </c>
    </row>
    <row r="19" spans="1:22" s="168" customFormat="1" ht="42">
      <c r="A19" s="600">
        <v>14</v>
      </c>
      <c r="B19" s="169" t="s">
        <v>271</v>
      </c>
      <c r="C19" s="196">
        <v>12289439.901318444</v>
      </c>
      <c r="D19" s="197">
        <v>456388495.0323974</v>
      </c>
      <c r="E19" s="197">
        <v>624341.6224610686</v>
      </c>
      <c r="F19" s="197">
        <v>1101915.7094383792</v>
      </c>
      <c r="G19" s="198">
        <v>470404192.2656153</v>
      </c>
      <c r="H19" s="200">
        <v>15373</v>
      </c>
      <c r="I19" s="199" t="s">
        <v>23</v>
      </c>
      <c r="J19" s="688">
        <f t="shared" si="0"/>
        <v>30599.37502540918</v>
      </c>
      <c r="K19" s="169" t="s">
        <v>271</v>
      </c>
      <c r="L19" s="196">
        <v>909371042.7893133</v>
      </c>
      <c r="M19" s="197">
        <v>41534282.540902704</v>
      </c>
      <c r="N19" s="197">
        <v>249679161.04248056</v>
      </c>
      <c r="O19" s="197">
        <v>617398.2700396003</v>
      </c>
      <c r="P19" s="198">
        <v>1201201884.6427362</v>
      </c>
      <c r="Q19" s="471">
        <v>36634</v>
      </c>
      <c r="R19" s="199" t="s">
        <v>23</v>
      </c>
      <c r="S19" s="385">
        <f t="shared" si="1"/>
        <v>32789.263652419504</v>
      </c>
      <c r="T19" s="201">
        <f t="shared" si="2"/>
        <v>155.35526774482352</v>
      </c>
      <c r="U19" s="201">
        <f t="shared" si="3"/>
        <v>138.3009171924803</v>
      </c>
      <c r="V19" s="202">
        <f t="shared" si="4"/>
        <v>7.156644948440549</v>
      </c>
    </row>
    <row r="20" spans="1:22" ht="21">
      <c r="A20" s="391">
        <v>15</v>
      </c>
      <c r="B20" s="650" t="s">
        <v>273</v>
      </c>
      <c r="C20" s="502">
        <v>11566912.48108983</v>
      </c>
      <c r="D20" s="503">
        <v>513390127.65095896</v>
      </c>
      <c r="E20" s="503">
        <v>5518559.077406028</v>
      </c>
      <c r="F20" s="503">
        <v>933548.4836778215</v>
      </c>
      <c r="G20" s="191">
        <v>531409147.69313276</v>
      </c>
      <c r="H20" s="504">
        <v>7</v>
      </c>
      <c r="I20" s="505" t="s">
        <v>187</v>
      </c>
      <c r="J20" s="687">
        <f t="shared" si="0"/>
        <v>75915592.5275904</v>
      </c>
      <c r="K20" s="501" t="s">
        <v>423</v>
      </c>
      <c r="L20" s="502"/>
      <c r="M20" s="503"/>
      <c r="N20" s="503"/>
      <c r="O20" s="503"/>
      <c r="P20" s="191"/>
      <c r="Q20" s="507"/>
      <c r="R20" s="505"/>
      <c r="S20" s="386">
        <v>0</v>
      </c>
      <c r="T20" s="201">
        <f>IF(G20=0,0,(P20-G20)/G20)*100</f>
        <v>-100</v>
      </c>
      <c r="U20" s="201">
        <f>IF(H20=0,0,(Q20-H20)/H20)*100</f>
        <v>-100</v>
      </c>
      <c r="V20" s="202">
        <f>IF(J20=0,0,(S20-J20)/J20)*100</f>
        <v>-100</v>
      </c>
    </row>
    <row r="21" spans="1:22" ht="21">
      <c r="A21" s="484">
        <v>16</v>
      </c>
      <c r="B21" s="501" t="s">
        <v>424</v>
      </c>
      <c r="C21" s="502"/>
      <c r="D21" s="503"/>
      <c r="E21" s="503"/>
      <c r="F21" s="503"/>
      <c r="G21" s="191"/>
      <c r="H21" s="504"/>
      <c r="I21" s="505"/>
      <c r="J21" s="506">
        <v>0</v>
      </c>
      <c r="K21" s="650" t="s">
        <v>359</v>
      </c>
      <c r="L21" s="502">
        <v>1022845031.8432173</v>
      </c>
      <c r="M21" s="503">
        <v>46722643.576533034</v>
      </c>
      <c r="N21" s="503">
        <v>280639974.21754664</v>
      </c>
      <c r="O21" s="503">
        <v>644739.4389589736</v>
      </c>
      <c r="P21" s="191">
        <v>1350852389.0762558</v>
      </c>
      <c r="Q21" s="507">
        <v>22271</v>
      </c>
      <c r="R21" s="505" t="s">
        <v>23</v>
      </c>
      <c r="S21" s="386"/>
      <c r="T21" s="201">
        <f>IF(G21=0,0,(P21-G21)/G21)*100</f>
        <v>0</v>
      </c>
      <c r="U21" s="201">
        <f>IF(H21=0,0,(Q21-H21)/H21)*100</f>
        <v>0</v>
      </c>
      <c r="V21" s="202">
        <f>IF(J21=0,0,(S21-J21)/J21)*100</f>
        <v>0</v>
      </c>
    </row>
    <row r="22" spans="1:22" ht="21">
      <c r="A22" s="649">
        <v>17</v>
      </c>
      <c r="B22" s="167" t="s">
        <v>269</v>
      </c>
      <c r="C22" s="189">
        <v>2810015.988496538</v>
      </c>
      <c r="D22" s="190">
        <v>19977.652054794522</v>
      </c>
      <c r="E22" s="190">
        <v>2053752.3450786297</v>
      </c>
      <c r="F22" s="190">
        <v>290377.18655547086</v>
      </c>
      <c r="G22" s="191">
        <v>5174123.172185433</v>
      </c>
      <c r="H22" s="193">
        <v>58</v>
      </c>
      <c r="I22" s="192" t="s">
        <v>187</v>
      </c>
      <c r="J22" s="686">
        <f t="shared" si="0"/>
        <v>89209.02021009367</v>
      </c>
      <c r="K22" s="167" t="s">
        <v>269</v>
      </c>
      <c r="L22" s="189">
        <v>5730209.135349869</v>
      </c>
      <c r="M22" s="190">
        <v>43473.05245248869</v>
      </c>
      <c r="N22" s="190">
        <v>981235.5964904982</v>
      </c>
      <c r="O22" s="190">
        <v>204187.02625601395</v>
      </c>
      <c r="P22" s="191">
        <v>6959104.81054887</v>
      </c>
      <c r="Q22" s="470">
        <v>64</v>
      </c>
      <c r="R22" s="192" t="s">
        <v>187</v>
      </c>
      <c r="S22" s="386">
        <f t="shared" si="1"/>
        <v>108736.01266482609</v>
      </c>
      <c r="T22" s="194">
        <f t="shared" si="2"/>
        <v>34.498244030195764</v>
      </c>
      <c r="U22" s="194">
        <f t="shared" si="3"/>
        <v>10.344827586206897</v>
      </c>
      <c r="V22" s="195">
        <f t="shared" si="4"/>
        <v>21.889033652364912</v>
      </c>
    </row>
    <row r="23" spans="1:22" ht="21">
      <c r="A23" s="632">
        <v>18</v>
      </c>
      <c r="B23" s="633" t="s">
        <v>274</v>
      </c>
      <c r="C23" s="634">
        <v>10198413.584236702</v>
      </c>
      <c r="D23" s="635">
        <v>68156.59853881279</v>
      </c>
      <c r="E23" s="635">
        <v>18438538.183461197</v>
      </c>
      <c r="F23" s="635">
        <v>1685226.3402582179</v>
      </c>
      <c r="G23" s="636">
        <v>30390334.706494927</v>
      </c>
      <c r="H23" s="637">
        <v>307</v>
      </c>
      <c r="I23" s="638" t="s">
        <v>23</v>
      </c>
      <c r="J23" s="689">
        <f t="shared" si="0"/>
        <v>98991.31826219846</v>
      </c>
      <c r="K23" s="633" t="s">
        <v>274</v>
      </c>
      <c r="L23" s="634">
        <v>13084363.328130677</v>
      </c>
      <c r="M23" s="635">
        <v>456176.9912375566</v>
      </c>
      <c r="N23" s="635">
        <v>3172109.7104475116</v>
      </c>
      <c r="O23" s="635">
        <v>1914321.9239117173</v>
      </c>
      <c r="P23" s="636">
        <v>18626971.95372746</v>
      </c>
      <c r="Q23" s="639">
        <v>288</v>
      </c>
      <c r="R23" s="638" t="s">
        <v>23</v>
      </c>
      <c r="S23" s="640">
        <f t="shared" si="1"/>
        <v>64676.98595044258</v>
      </c>
      <c r="T23" s="641">
        <f t="shared" si="2"/>
        <v>-38.707578795614374</v>
      </c>
      <c r="U23" s="641">
        <f t="shared" si="3"/>
        <v>-6.188925081433225</v>
      </c>
      <c r="V23" s="642">
        <f t="shared" si="4"/>
        <v>-34.663981563380595</v>
      </c>
    </row>
  </sheetData>
  <sheetProtection/>
  <mergeCells count="6">
    <mergeCell ref="L3:S3"/>
    <mergeCell ref="T3:V3"/>
    <mergeCell ref="A3:A4"/>
    <mergeCell ref="C3:J3"/>
    <mergeCell ref="B3:B4"/>
    <mergeCell ref="K3:K4"/>
  </mergeCells>
  <printOptions/>
  <pageMargins left="0.7" right="0.7" top="0.75" bottom="0.75" header="0.3" footer="0.3"/>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2023-10-11T08:02:46Z</dcterms:modified>
  <cp:category/>
  <cp:version/>
  <cp:contentType/>
  <cp:contentStatus/>
</cp:coreProperties>
</file>