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7815" tabRatio="603" activeTab="5"/>
  </bookViews>
  <sheets>
    <sheet name="ตาราง 1" sheetId="1" r:id="rId1"/>
    <sheet name="ตาราง 2 " sheetId="2" r:id="rId2"/>
    <sheet name="ตารางที่ 3" sheetId="3" r:id="rId3"/>
    <sheet name="ตาราง 4" sheetId="4" r:id="rId4"/>
    <sheet name="ตาราง 5" sheetId="5" r:id="rId5"/>
    <sheet name="ตาราง 6" sheetId="6" r:id="rId6"/>
  </sheets>
  <definedNames>
    <definedName name="_xlnm.Print_Titles" localSheetId="1">'ตาราง 2 '!$4:$7</definedName>
    <definedName name="_xlnm.Print_Titles" localSheetId="3">'ตาราง 4'!$4:$5</definedName>
    <definedName name="_xlnm.Print_Titles" localSheetId="5">'ตาราง 6'!$3:$4</definedName>
    <definedName name="_xlnm.Print_Titles" localSheetId="2">'ตารางที่ 3'!$1:$2</definedName>
  </definedNames>
  <calcPr fullCalcOnLoad="1"/>
</workbook>
</file>

<file path=xl/sharedStrings.xml><?xml version="1.0" encoding="utf-8"?>
<sst xmlns="http://schemas.openxmlformats.org/spreadsheetml/2006/main" count="406" uniqueCount="241">
  <si>
    <t>จำนวนบุคลากร</t>
  </si>
  <si>
    <t>กิโลเมตร</t>
  </si>
  <si>
    <t>ด้าน</t>
  </si>
  <si>
    <t>กิจกรรมหลัก</t>
  </si>
  <si>
    <t>ค่าเสื่อม</t>
  </si>
  <si>
    <t>ผลผลิตหลัก</t>
  </si>
  <si>
    <t>กลุ่มบัญชี</t>
  </si>
  <si>
    <t>5. ค่าเสื่อมราคาและค่าตัดจำหน่าย</t>
  </si>
  <si>
    <t>6. ค่าใช้จ่ายเงินอุดหนุน</t>
  </si>
  <si>
    <t xml:space="preserve">วัสดุและสาธารณูฯ </t>
  </si>
  <si>
    <t>ค่าเสื่อมราคาและ</t>
  </si>
  <si>
    <t>ค่าตัดจำหน่าย</t>
  </si>
  <si>
    <t>ค่าจำหน่ายจาก -</t>
  </si>
  <si>
    <t>การขายสินทรัพย์</t>
  </si>
  <si>
    <t>ค่าใช้จ่ายอื่น</t>
  </si>
  <si>
    <t>12. ค่าใช้จ่ายอื่น</t>
  </si>
  <si>
    <t>เครือข่าย</t>
  </si>
  <si>
    <t>ผลผลิตย่อย</t>
  </si>
  <si>
    <t>ตารางที่ 1 รายงานต้นทุนรวมของหน่วยงานโดยแยกประเภทตามแหล่งเงิน (ต่อ)</t>
  </si>
  <si>
    <t xml:space="preserve">   หมายเหตุ : (อธิบายความแตกต่างระหว่างค่าใช้จ่ายในระบบ GFMIS และ ต้นทุนที่นำมาคำนวณต้นทุนผลผลิต)</t>
  </si>
  <si>
    <t xml:space="preserve">   ค่าใช้จ่ายในระบบ GFMIS</t>
  </si>
  <si>
    <t xml:space="preserve">   หัก ต้นทุนที่ไม่เกี่ยวข้องในการผลิตผลผลิต</t>
  </si>
  <si>
    <t xml:space="preserve">   รวมต้นทุนผลผลิต</t>
  </si>
  <si>
    <t>โครงการ</t>
  </si>
  <si>
    <t>10. ค่าจำหน่ายจากการขายสินทรัพย์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</si>
  <si>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</si>
  <si>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</si>
  <si>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</si>
  <si>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</si>
  <si>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</si>
  <si>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1. ค่าใช้จ่ายบุคลากร</t>
  </si>
  <si>
    <t>2. ค่าใช้จ่ายด้านการฝึกอบรม</t>
  </si>
  <si>
    <t>3. ค่าใช้จ่ายเดินทางไปราชการ</t>
  </si>
  <si>
    <t>4. ค่าตอบแทน ใช้สอยและวัสดุ และค่าสาธารณูปโภค</t>
  </si>
  <si>
    <t>ศูนย์ต้นทุน</t>
  </si>
  <si>
    <t>ค่าใช้จ่ายทางตรง</t>
  </si>
  <si>
    <t>ค่าใช้จ่ายบุคลากร</t>
  </si>
  <si>
    <t>ค่าใช้จ่ายฝึกอบรม</t>
  </si>
  <si>
    <t>ค่าใช้จ่ายเดินทาง -</t>
  </si>
  <si>
    <t>ไปราชการ</t>
  </si>
  <si>
    <t>ค่าตอบแทน ใช้สอย</t>
  </si>
  <si>
    <t>ค่าใช้จ่ายเงินอุดหนุน</t>
  </si>
  <si>
    <t>ค่าใช้จ่ายทางอ้อม</t>
  </si>
  <si>
    <t>ศูนย์ต้นทุนหลัก (ส่วนกลาง)</t>
  </si>
  <si>
    <t xml:space="preserve">ศูนย์ต้นทุนสนับสนุน </t>
  </si>
  <si>
    <t>กลุ่มพัฒนาระบบบริหาร</t>
  </si>
  <si>
    <t>ศูนย์ต้นทุนหลัก (ส่วนภูมิภาค)</t>
  </si>
  <si>
    <t>รหัส</t>
  </si>
  <si>
    <t>กิจกรรมย่อย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</si>
  <si>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</si>
  <si>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</si>
  <si>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</si>
  <si>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</si>
  <si>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</si>
  <si>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กิจกรรมย่อยของหน่วยงานหลัก</t>
  </si>
  <si>
    <t>คน</t>
  </si>
  <si>
    <t>ครั้ง</t>
  </si>
  <si>
    <t>ระบบ</t>
  </si>
  <si>
    <t>เรื่อง</t>
  </si>
  <si>
    <t>แห่ง</t>
  </si>
  <si>
    <t xml:space="preserve">ตารางที่ 1  รายงานต้นทุนรวมของหน่วยงาน โดยแยกประเภทตามแหล่งของเงิน   </t>
  </si>
  <si>
    <t xml:space="preserve">ตารางที่ 2 รายงานต้นทุนตามศูนย์ต้นทุนแยกตามประเภทค่าใช้จ่าย   </t>
  </si>
  <si>
    <t>ลำดับที่</t>
  </si>
  <si>
    <t xml:space="preserve">ตารางที่ 6 รายงานต้นทุนผลผลิตหลักแยกตามแหล่งของเงิน  </t>
  </si>
  <si>
    <t xml:space="preserve">          เงินช่วยเหลือรายเดือนผู้รับเบี้ยหวัดบำนาญ</t>
  </si>
  <si>
    <t xml:space="preserve">          บำนาญปกติ</t>
  </si>
  <si>
    <t xml:space="preserve">          เงินช่วยค่าครองชีพผู้รับเบี้ยหวัดบำนาญ</t>
  </si>
  <si>
    <t xml:space="preserve">          เงินบำเหน็จ</t>
  </si>
  <si>
    <t xml:space="preserve">          เงินบำเหน็จตกทอด</t>
  </si>
  <si>
    <t xml:space="preserve">          เงินบำเหน็จดำรงชีพ</t>
  </si>
  <si>
    <t xml:space="preserve">          เงินช่วยพิเศษกรณีผู้รับบำนาญตาย</t>
  </si>
  <si>
    <t xml:space="preserve">          บำเหน็จรายเดือนสำหรับการเบิกเงินบำเหน็จลูกจ้าง</t>
  </si>
  <si>
    <t xml:space="preserve">          เงินช่วยการศึกษาบุตร</t>
  </si>
  <si>
    <t xml:space="preserve">          ค่ารักษาพยาบาลผู้ป่วยนอก-รพ.รัฐ-เบี้ยหวัด/บำนาญ</t>
  </si>
  <si>
    <t xml:space="preserve">          ค่ารักษาพยาบาลผู้ป่วยใน-รพ.รัฐ-เบี้ยหวัด/บำนาญ</t>
  </si>
  <si>
    <t xml:space="preserve">          ค่ารักษาพยาบาลผู้ป่วยนอก-รพ.เอกชน-เบี้ยหวัด/บำนาญ</t>
  </si>
  <si>
    <t xml:space="preserve">          ค่ารักษาพยาบาลผู้ป่วยใน-รพ.เอกชน-เบี้ยหวัด/บำนาญ</t>
  </si>
  <si>
    <t xml:space="preserve">          TE-หน่วยงานส่งเงินเบิกเกินส่งคืนให้กรมบัญชีกลาง</t>
  </si>
  <si>
    <t xml:space="preserve">          TE-หน่วยงานโอนเงินนอกงบประมาณให้กรมบัญชีกลาง</t>
  </si>
  <si>
    <t xml:space="preserve">          TE-หน่วยงานโอนเงินรายได้แผ่นดินให้กรมบัญชีกลาง</t>
  </si>
  <si>
    <t xml:space="preserve">          TE-ปรับเงินฝากคลัง</t>
  </si>
  <si>
    <t xml:space="preserve">          TE-หน่วยงานโอนเงินให้หน่วยงานอื่น</t>
  </si>
  <si>
    <t xml:space="preserve">          TE-รายได้แผ่นดินรอนำส่งคลัง</t>
  </si>
  <si>
    <t xml:space="preserve">          TE-ภายในกรมเดียวกัน</t>
  </si>
  <si>
    <t>กลุ่มตรวจสอบภายใน</t>
  </si>
  <si>
    <t>กลุ่มอำนวยการ</t>
  </si>
  <si>
    <t>สำนักบริหาร</t>
  </si>
  <si>
    <t>สำนักพยาบาลและประกอบโรคศิลปะ</t>
  </si>
  <si>
    <t>กองแบบแผน</t>
  </si>
  <si>
    <t>กองวิศวกรรมการแพทย์</t>
  </si>
  <si>
    <t>กองสนับสนุนภาคประชาชน</t>
  </si>
  <si>
    <t>กองสุขศึกษา</t>
  </si>
  <si>
    <t>กองสถานประกอบการเพื่อสุขภาพ</t>
  </si>
  <si>
    <t>กองสุขภาพระหว่างประเทศ</t>
  </si>
  <si>
    <t>กลุ่มเทคโนโลยีสารสนเทศ</t>
  </si>
  <si>
    <t>กลุ่มบริหารทรัพยากรบุคคล</t>
  </si>
  <si>
    <t>กลุ่มแผนงาน</t>
  </si>
  <si>
    <t>กองกฎหมาย</t>
  </si>
  <si>
    <t>กลุ่มงานคุ้มครองจริยธรรม</t>
  </si>
  <si>
    <t>สำนักงานสนับสนุนบริการสุขภาพเขต 1 จังหวัดเชียงใหม่</t>
  </si>
  <si>
    <t>สำนักงานสนับสนุนบริการสุขภาพเขต 2 จังหวัดพิษณุโลก</t>
  </si>
  <si>
    <t>สำนักงานสนับสนุนบริการสุขภาพเขต 3 จังหวัดนครสวรรค์</t>
  </si>
  <si>
    <t>สำนักงานสนับสนุนบริการสุขภาพเขต 4 จังหวัดนนทบุรี</t>
  </si>
  <si>
    <t>สำนักงานสนับสนุนบริการสุขภาพเขต 5 จังหวัดราชบุรี</t>
  </si>
  <si>
    <t>สำนักงานสนับสนุนบริการสุขภาพเขต 6 จังหวัดชลบุรี</t>
  </si>
  <si>
    <t>สำนักงานสนับสนุนบริการสุขภาพเขต 7 จังหวัดขอนแก่น</t>
  </si>
  <si>
    <t>สำนักงานสนับสนุนบริการสุขภาพเขต 8 จังหวัดอุดรธานี</t>
  </si>
  <si>
    <t>สำนักงานสนับสนุนบริการสุขภาพเขต 9 จังหวัดนครราชสีมา</t>
  </si>
  <si>
    <t>สำนักงานสนับสนุนบริการสุขภาพเขต 10 จังหวัดอุบลราชธานี</t>
  </si>
  <si>
    <t>สำนักงานสนับสนุนบริการสุขภาพเขต 11 จังหวัดสุราษฎร์ธานี</t>
  </si>
  <si>
    <t>สำนักงานสนับสนุนบริการสุขภาพเขต 12 จังหวัดสงขลา</t>
  </si>
  <si>
    <t>ศูนย์พัฒนาการสาธารสุขมูลฐานภาคกลาง จังหวัดชลบุรี</t>
  </si>
  <si>
    <t>ศูนย์พัฒนาการสาธารสุขมูลฐานภาคใต้ จังหวัดนครศรีธรรมราช</t>
  </si>
  <si>
    <t>ศูนย์พัฒนาการสาธารสุขมูลฐานภาคใต้ จังหวัดยะลา</t>
  </si>
  <si>
    <t>จำนวนครั้ง (ซื้อ-จ้าง)</t>
  </si>
  <si>
    <t>จำนวนเอกสาร (รายการ)</t>
  </si>
  <si>
    <t>จำนวนหนังสือ</t>
  </si>
  <si>
    <t>กิจกรรมด้านเทคโนโลยีสารสนเทศภายในหน่วยงาน</t>
  </si>
  <si>
    <t>กิจกรรมด้านเครือข่ายอินเตอร์เน็ตและเว็ปไซต์</t>
  </si>
  <si>
    <t>จำนวนเครื่องคอมฯ</t>
  </si>
  <si>
    <t>จำนวนเรื่อง</t>
  </si>
  <si>
    <t>จำนวนครั้ง</t>
  </si>
  <si>
    <t>พัฒนาระบบงานสารสนเทศ</t>
  </si>
  <si>
    <t>เขต</t>
  </si>
  <si>
    <t>สาขาวิชาชีพ</t>
  </si>
  <si>
    <t>กิจกรรม</t>
  </si>
  <si>
    <t>หลักสูตร</t>
  </si>
  <si>
    <t>รูปแบบ</t>
  </si>
  <si>
    <t>2.1.1</t>
  </si>
  <si>
    <t>2.1.2</t>
  </si>
  <si>
    <t>2.2.1</t>
  </si>
  <si>
    <t>3.1.1</t>
  </si>
  <si>
    <t>3.1.2</t>
  </si>
  <si>
    <t>3.1.3</t>
  </si>
  <si>
    <t>4.1.1</t>
  </si>
  <si>
    <t>5.1.1</t>
  </si>
  <si>
    <t>6.1.1</t>
  </si>
  <si>
    <t>6.1.2</t>
  </si>
  <si>
    <t>6.1.4</t>
  </si>
  <si>
    <t>7.1.1</t>
  </si>
  <si>
    <t>8.1.1</t>
  </si>
  <si>
    <t>ตารางที่ 4  รายงานต้นทุนผลผลิตย่อยแยกตามแหล่งเงิน</t>
  </si>
  <si>
    <t>ตารางที่ 5 รายงานต้นทุนกิจกรรมหลักแยกตามแหล่งเงิน</t>
  </si>
  <si>
    <t>1.ส่งเสริม สนับสนุน พัฒนา ควบคุม กำกับสถานบริการสุขภาพภาครัฐ ภาคเอกชน สถานประกอบการเพื่อสุขภาพ ผู้ประกอบโรคศิลปะ และเครือข่ายระบบบริการสุขภาพ</t>
  </si>
  <si>
    <t>2.ประชาชนและชุมชนสามารถจัดการสุขภาพเพื่อการพึ่งตนเอง</t>
  </si>
  <si>
    <t>3.โครงการยกระดับพัฒนาการประเมินคุณธรรมและความโปร่งใสในการดำเนินงานของหน่วยงานภาครัฐ</t>
  </si>
  <si>
    <t>4.โครงการวิจัยและพัฒนาด้านระบบบริการสุขภาพ</t>
  </si>
  <si>
    <t>5.โครงการพัฒนาและส่งเสริมให้ประเทศไทยเป็นศูนย์กลางสุขภาพนานาชาติ</t>
  </si>
  <si>
    <t>6.โครงการเสริมสร้างความเข้มแข็งตำบลจัดการสุขภาพแบบบูรณาการ เพื่อสร้างเสริมสุขภาพและลดพฤติกรรมเสี่ยงในวัยทำงาน</t>
  </si>
  <si>
    <t>7.โครงการเสริมสร้างความเข้มแข็งตำบลจัดการสุขภาพแบบบูรณาการ เพื่อสร้างเสริมสุขภาพและลดพฤติกรรมเสี่ยงในวัยผู้สูงอายุ</t>
  </si>
  <si>
    <t>5.2.1</t>
  </si>
  <si>
    <t>ฉบับ</t>
  </si>
  <si>
    <t>จำนวนเงินงบประมาณที่ได้รับจัดสรร</t>
  </si>
  <si>
    <t xml:space="preserve">ปริมาณ </t>
  </si>
  <si>
    <t xml:space="preserve">ต้นทุนต่อหน่วย </t>
  </si>
  <si>
    <t>5.3.1</t>
  </si>
  <si>
    <t>รวมต้นทุนหน่วยงานหลัก</t>
  </si>
  <si>
    <t>กิจกรรมย่อยหน่วยงานสนับสนุน</t>
  </si>
  <si>
    <t>ชั่วโมง/ คน</t>
  </si>
  <si>
    <t>รวมต้นทุนหน่วยงานสนับสนุน</t>
  </si>
  <si>
    <t>ตารางที่ 3  รายงานต้นทุนกิจกรรมย่อยแยกตามแหล่งเงิน  ประจำปีงบประมาณ พ.ศ.2561</t>
  </si>
  <si>
    <t>1.กิจกรรมด้านพัฒนาระบบบริหารราชการ</t>
  </si>
  <si>
    <t>2.กิจกรรมด้านการตรวจสอบภายใน</t>
  </si>
  <si>
    <t>3.กิจกรรมด้านสารบรรณ</t>
  </si>
  <si>
    <t>4.กิจกรรมด้านยานพาหนะ</t>
  </si>
  <si>
    <t>5.กิจกรรมด้านอาคารและสถานที่</t>
  </si>
  <si>
    <t>6.กิจกรรมด้านงานช่วยอำนวยการ</t>
  </si>
  <si>
    <t>7.บริหารทั่วไป</t>
  </si>
  <si>
    <t>8.กิจกรรมด้านการเงินและบัญชี</t>
  </si>
  <si>
    <t>9.กิจกรรมด้านการพัสดุ (จัดซื้อจัดจ้าง)</t>
  </si>
  <si>
    <t>10.กิจกรรมด้านการประชาสัมพันธ์</t>
  </si>
  <si>
    <t>11.งานพัฒนาระบบประชาสัมพันธ์และเครือข่ายลูกค้าสัมพันธ์</t>
  </si>
  <si>
    <t>1.ส่งเสริม พัฒนา ควบคุม กำกับ มาตรฐานสถานบริการสุขภาพภาคเอกชน</t>
  </si>
  <si>
    <t>2.ส่งเสริม พัฒนา ควบคุม กำกับ มาตรฐานผู้ประกอบโรคศิลปะ</t>
  </si>
  <si>
    <t>12.พัฒนาปรับปรุงแก้ไขกฎหมาย</t>
  </si>
  <si>
    <t>13.การจัดการเรื่องร้องเรียนและการเยียวยาผู้บริโภคด้านบริการสุขภาพ</t>
  </si>
  <si>
    <t>14.การบังคับใช้กฎหมาย การตรวจสอบ การดำเนินคดี</t>
  </si>
  <si>
    <t>15.กิจกรรมด้านวินัยและความรับผิดทางละเมิด</t>
  </si>
  <si>
    <t>16.กิจกรรมด้านพัฒนาทรัพยากรบุคคล</t>
  </si>
  <si>
    <t>17.กิจกรรมด้านบริหารบุคลากร</t>
  </si>
  <si>
    <t>18.กิจกรรมด้านแผนงานและติดตามประเมินผล</t>
  </si>
  <si>
    <t>19.กิจกรรมด้านงบประมาณ</t>
  </si>
  <si>
    <t>20.งานนิเทศและประสานการตรวจราชการ</t>
  </si>
  <si>
    <t>21.กิจกรรมโครงการพิเศษตามนโยบาย</t>
  </si>
  <si>
    <t>22.พัฒนาวิชาการคุ้มครองผู้บริโภคด้านบริการสุขภาพ</t>
  </si>
  <si>
    <t>23.ส่งเสริม พัฒนาและคุ้มครองจริยธรรม</t>
  </si>
  <si>
    <t>24.วิเคราะห์ สังเคราะห์ ข้อมูลผลการดำเนินการ เสริมสร้างความโปร่งใส</t>
  </si>
  <si>
    <t>3.ส่งเสริม พัฒนา ควบคุม กำกับ มาตรฐานสถานประกอบการเพื่อสุขภาพ</t>
  </si>
  <si>
    <t>4.การคุ้มครองเด็กที่เกิดโดยอาศัยเทคโนโลยีช่วยการเจริญพันธ์ทางการแพทย์</t>
  </si>
  <si>
    <t>6. ส่งเสริมพัฒนาการจัดบริการสุขภาพสู่ระดับนานาชาติ</t>
  </si>
  <si>
    <t>7.สนับสนุนการเตรียมความพร้อมเพื่อการเข้าสู่ประชาคมอาเซียน</t>
  </si>
  <si>
    <t>8.ส่งเสริม พัฒนา ควบคุมกำกับ มาตรฐานสถานประกอบการเพื่อสุขภาพสู่สากล</t>
  </si>
  <si>
    <t>9.พัฒนาขีดความสามารถของบุคลากรภาคีเครือข่ายด้านอาคารและสภาพแวดล้อมสาธารณสุข</t>
  </si>
  <si>
    <t>10.ควบคุม กำกับ ตรวจสอบ รับรองมาตรฐานด้านอาคารและสภาพแวดล้อมสาธารณสุข</t>
  </si>
  <si>
    <t>11.พัฒนามาตรฐานด้านอาคารและสภาพแวดล้อมสาธารณสุข</t>
  </si>
  <si>
    <t>12.พัฒนาคุณภาพบริการงานวิชาการและสถานบริการสุขภาพต้นแบบด้านวิศวกรรมการแพทย์</t>
  </si>
  <si>
    <t>13.ศึกษาวิเคราะห์วิจัยพัฒนารูปแบบเพื่อพัฒนาองค์ความรู้เทคโนโลยีด้านวิศวกรรมการแพทย์</t>
  </si>
  <si>
    <t>14.สร้างเครือข่ายและพันธมิตรด้านวิศวกรรมการแพทย์</t>
  </si>
  <si>
    <t>15.พัฒนาห้องปฏิบัติการทดสอบ สอบเทียบ สู่การขอรับรองมาตรฐาน ISO/IEC17025</t>
  </si>
  <si>
    <t>16.วิจัยและพัฒนาด้านการสนับสนุนบริการสุขภาพ (การวิจัยประยุกต์)</t>
  </si>
  <si>
    <t>17.บูรณาการมาตรฐานระบบบริการสุขภาพด้านวิศวกรรมการแพทย์</t>
  </si>
  <si>
    <t>18.ควบคุม กำกับมาตรฐานสถานบริการสุขภาพด้านวิศวกรรมการแพทย์</t>
  </si>
  <si>
    <t>20.เสริมสร้างความเข้มแข็งกลไกการขับเคลื่อนการจัดการระบบสุขภาพภาคประชาชน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</t>
  </si>
  <si>
    <t>21.ขยายผลการจัดการระบบสุขภาพชุมชน</t>
  </si>
  <si>
    <t>22.พัฒนาศักยภาพ อสม.สู่การเป็นแกนนำในการจัดการสุขภาพภาคประชาชน</t>
  </si>
  <si>
    <t>23.พัฒนาศักยภาพ อสม.สู่การเป็นแกนนำในการจัดการสุขภาพภาคประชาชน (กลุ่มวัยทำงาน)</t>
  </si>
  <si>
    <t>24.พัฒนาศักยภาพ อสม.สู่การเป็นแกนนำในการจัดการสุขภาพภาคประชาชน (กลุ่มผู้สูงวัย)</t>
  </si>
  <si>
    <t>25.เสริมสร้างความเข้มแข็งให้กับองค์กร อสม.ในการจัดการระบบสุขภาพภาคประชาชน</t>
  </si>
  <si>
    <t>26.สนับสนุนการดำเนินงานสุขภาพภาคประชาชน</t>
  </si>
  <si>
    <t>27.ส่งเสริม พัฒนา ควบคุมกำกับสถานบริการสุขภาพด้านมาตรฐานงานสุขศึกษา</t>
  </si>
  <si>
    <t>29.พัฒนาองค์ความรู้/นวัตกรรม/เทคโนโลยีการสื่อสารสร้างเสริมความรอบรู้ด้านสุขภาพและพฤติกรรม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</si>
  <si>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30.สื่อสารสุขภาพเพื่อสร้างความรอบรู้ด้านสุขภาพแก่ประชาชน</t>
  </si>
  <si>
    <t>31.บูรณการมาตรฐานระบบบริการสุขภาพ</t>
  </si>
  <si>
    <t>2.สนับสนุนการดำเนินงานด้านเทคโนโลยีสารสนเทศและการสื่อสาร</t>
  </si>
  <si>
    <t>3.ส่งเสริม พัฒนา สนับสนุน อาสาสมัครสาธารณสุขประจำหมู่บ้าน (อสม.)ภาคีเครือข่ายในการจัดการสุขภาพชุมชน และพัฒนาความรอบรู้ด้านสุขภาพและการสื่อสารสุขภาพประชาชนกลุ่มเป้าหมาย</t>
  </si>
  <si>
    <t>4.วิเคราะห์ สังเคราะห์ ข้อมูลผลการดำเนินการ เสริมสร้างความโปร่งใส</t>
  </si>
  <si>
    <t>5.การวิจัยและพัฒนานวัตกรรม เพื่อแก้ไขปัญหาหรือสร้างความเข้มแข็งด้านระบบสุขภาพภาคประชาชนและพฤติกรรมสุขภาพ</t>
  </si>
  <si>
    <t>6.วิจัยเพื่อสร้าง/สะสมองค์ความรู้ที่มีศักกยภาพ สร้างความเข้มแข็งให้การคุ้มครองผู้บริโภคด้านระบบบริการสุขภาพและระบบสุขภาพภาคประชาชน (การวิจัยพื้นฐาน)</t>
  </si>
  <si>
    <t>6.วิจัยเพื่อสร้าง/สะสมองค์ความรู้ที่มีศักกยภาพ สร้างความเข้มแข็งให้การคุ้มครองผู้บริโภคด้านระบบบริการสุขภาพและระบบสุขภาพภาคประชาชน (การวิจัยประยุกต์)</t>
  </si>
  <si>
    <t>7.พัฒนาและส่งเสริมสถานบริการสุขภาพ และสถานประกอบการเพื่อสุขภาพ รองรับนโยบายการพัฒนาประเทศไทยให้เป็นศูนย์กลางสุขภาพนานาชาติ</t>
  </si>
  <si>
    <t>8.พัฒนาศักยภาพอาสาสมัครสาธารณสุขประจำหมู่บ้าน (อสม.) เฝ้าระวังสุขภาพกลุ่มวัยทำงาน</t>
  </si>
  <si>
    <t>8.พัฒนาศักยภาพอาสาสมัครสาธารณสุขประจำหมู่บ้าน (อสม.) เฝ้าระวังสุขภาพกลุ่มวัยผู้สูงอายุ</t>
  </si>
  <si>
    <t>1.สถานบริการสุขภาพภาครัฐ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มีมาตรฐานตามที่กำหนด และยกระดับคุณภาพบริการสู่สากล</t>
  </si>
  <si>
    <t>28.วิจัย พัฒนารูปแบบด้านสุขศึกษาและพฤติกรรมสุขภาพ (การวิจัยและพัฒนานวัตกรรม)</t>
  </si>
  <si>
    <t>19.วิจัย พัฒนารูปแบบด้านสุขศึกษาและพฤติกรรมสุขภาพ (การวิจัยพื้นฐาน)</t>
  </si>
  <si>
    <t>1.กิจกรรมสถานพยาบาลและสถานประกอบการเพื่อสุขภาพส่งเสริมการยกระดับให้มีคุณภาพมาตรฐาน</t>
  </si>
  <si>
    <t>2.กิจกรรมส่งเสริมและพัฒนาการเข้าถึงบริการสุขภาพอย่างสมประโยชน์เท่าเทียมและเป็นธรรม</t>
  </si>
  <si>
    <t>3.โครงการพัฒนาระบบเทคโนโลยีสารสนเทศและการสื่อสาร</t>
  </si>
  <si>
    <t>4.โครงการเสริมสร้างศักยภาพประชาชนในการดูแลสุขภาพตนเอง</t>
  </si>
  <si>
    <t>5.โครงการเสริมสร้างความเข้มแข็งของชุมชนในการจัดการด้านสุขภาพ</t>
  </si>
  <si>
    <t>6.โครงการเสริมสร้างความร่วมมือภาคีเครือข่ายในการจัดการด้านสุขภาพ</t>
  </si>
  <si>
    <t>7.โครงการวิเคราะห์ สังเคราะห์ ข้อมูลผลการดำเนินการ เสริมสร้างความโปร่งใส</t>
  </si>
  <si>
    <t>8.โครงการวิจัยและพัฒนาด้านการสนับสนุนบริการสุขภาพ(วิจัยและพัฒนานวัตกรรม)</t>
  </si>
  <si>
    <t>9.โครงการวิจัยและพัฒนาด้านการสนับสนุนบริการสุขภาพ (การวิจัยพื้นฐาน)</t>
  </si>
  <si>
    <t>10.โครงการวิจัยและพัฒนาด้านการสนับสนุนบริการสุขภาพ(การวิจัยประยุกต์)</t>
  </si>
  <si>
    <t>11.โครงการส่งเสริมพัฒนาประเทศไทยให้เป็นศูนย์กลางสุขภาพนานาชาติ</t>
  </si>
  <si>
    <t>12.โครงการเสริมสร้างความร่วมมือภาครัฐและเอกชนในการจัดบริการสุขภาพตามมาตรฐานสากล</t>
  </si>
  <si>
    <t>13โครงการส่งเสริมการยกระดับสถานประกอบการเพื่อสุขภาพให้มีคุณภาพมาตรฐานสู่สากล</t>
  </si>
  <si>
    <t>14.โครงการเสริมสร้างความเข้มแข็งของชุมชนในการจัดการด้านสุขภาพ</t>
  </si>
  <si>
    <t>15.โครงการเสริมสร้างความเข้มแข็งของชุมชนในการจัดการด้านสุขภาพ</t>
  </si>
  <si>
    <t>5.ส่งเสริม พัฒนา ควบคุม กำกับ มาตรฐานบุคลากรด้านธุรกิจบริการสุขภาพง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</si>
</sst>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t#,##0.00_);\(t#,##0.00\)"/>
    <numFmt numFmtId="190" formatCode="#,##0.00_);\(#,##0.00\)"/>
    <numFmt numFmtId="191" formatCode="_(* #,##0.00_);_(* \(#,##0.00\);_(* &quot;-&quot;??_);_(@_)"/>
    <numFmt numFmtId="192" formatCode="_-* #,##0.000_-;\-* #,##0.000_-;_-* &quot;-&quot;??_-;_-@_-"/>
    <numFmt numFmtId="193" formatCode="0.00000"/>
    <numFmt numFmtId="194" formatCode="0.0000"/>
    <numFmt numFmtId="195" formatCode="0.000"/>
    <numFmt numFmtId="196" formatCode="0.0"/>
    <numFmt numFmtId="197" formatCode="_(* #,##0_);_(* \(#,##0\);_(* &quot;-&quot;??_);_(@_)"/>
    <numFmt numFmtId="198" formatCode="&quot;$&quot;#,##0_);[Red]\(&quot;$&quot;#,##0\)"/>
    <numFmt numFmtId="199" formatCode="#,##0.000000"/>
    <numFmt numFmtId="200" formatCode="0_);\(0\)"/>
    <numFmt numFmtId="201" formatCode="_(* #,##0.0_);_(* \(#,##0.0\);_(* &quot;-&quot;??_);_(@_)"/>
    <numFmt numFmtId="202" formatCode="_(* #,##0.000_);_(* \(#,##0.000\);_(* &quot;-&quot;??_);_(@_)"/>
    <numFmt numFmtId="203" formatCode="_(* #,##0.0000_);_(* \(#,##0.0000\);_(* &quot;-&quot;??_);_(@_)"/>
    <numFmt numFmtId="204" formatCode="#,##0.0"/>
  </numFmts>
  <fonts count="65">
    <font>
      <sz val="10"/>
      <name val="Arial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8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40"/>
      <name val="TH SarabunPSK"/>
      <family val="2"/>
    </font>
    <font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b/>
      <sz val="14"/>
      <color indexed="10"/>
      <name val="TH SarabunPSK"/>
      <family val="2"/>
    </font>
    <font>
      <b/>
      <sz val="14"/>
      <color indexed="20"/>
      <name val="TH SarabunPSK"/>
      <family val="2"/>
    </font>
    <font>
      <b/>
      <sz val="14"/>
      <color indexed="40"/>
      <name val="TH SarabunPSK"/>
      <family val="2"/>
    </font>
    <font>
      <sz val="14"/>
      <color indexed="40"/>
      <name val="TH SarabunPSK"/>
      <family val="2"/>
    </font>
    <font>
      <sz val="14"/>
      <color indexed="10"/>
      <name val="TH SarabunPSK"/>
      <family val="2"/>
    </font>
    <font>
      <sz val="14"/>
      <name val="Cordia New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44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9" fillId="0" borderId="11" xfId="4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43" fontId="9" fillId="0" borderId="12" xfId="4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3" fontId="9" fillId="0" borderId="13" xfId="41" applyFont="1" applyBorder="1" applyAlignment="1">
      <alignment/>
    </xf>
    <xf numFmtId="0" fontId="8" fillId="0" borderId="14" xfId="0" applyFont="1" applyBorder="1" applyAlignment="1">
      <alignment horizontal="center"/>
    </xf>
    <xf numFmtId="43" fontId="8" fillId="0" borderId="14" xfId="41" applyFont="1" applyBorder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191" fontId="11" fillId="0" borderId="0" xfId="4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191" fontId="11" fillId="0" borderId="0" xfId="41" applyNumberFormat="1" applyFont="1" applyFill="1" applyBorder="1" applyAlignment="1">
      <alignment horizontal="right" vertical="top" wrapText="1"/>
    </xf>
    <xf numFmtId="191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9" fillId="0" borderId="0" xfId="0" applyNumberFormat="1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15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43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 vertical="top"/>
    </xf>
    <xf numFmtId="43" fontId="9" fillId="0" borderId="12" xfId="41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43" fontId="11" fillId="0" borderId="12" xfId="41" applyNumberFormat="1" applyFont="1" applyBorder="1" applyAlignment="1">
      <alignment/>
    </xf>
    <xf numFmtId="43" fontId="9" fillId="0" borderId="13" xfId="41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43" fontId="9" fillId="0" borderId="11" xfId="41" applyNumberFormat="1" applyFont="1" applyBorder="1" applyAlignment="1">
      <alignment/>
    </xf>
    <xf numFmtId="4" fontId="11" fillId="0" borderId="22" xfId="0" applyNumberFormat="1" applyFont="1" applyFill="1" applyBorder="1" applyAlignment="1">
      <alignment horizontal="right" wrapText="1"/>
    </xf>
    <xf numFmtId="4" fontId="11" fillId="0" borderId="23" xfId="0" applyNumberFormat="1" applyFont="1" applyFill="1" applyBorder="1" applyAlignment="1">
      <alignment horizontal="right" wrapText="1"/>
    </xf>
    <xf numFmtId="0" fontId="11" fillId="0" borderId="23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14" xfId="41" applyNumberFormat="1" applyFont="1" applyBorder="1" applyAlignment="1">
      <alignment/>
    </xf>
    <xf numFmtId="43" fontId="1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11" fillId="0" borderId="12" xfId="0" applyNumberFormat="1" applyFont="1" applyFill="1" applyBorder="1" applyAlignment="1">
      <alignment horizontal="right" wrapText="1"/>
    </xf>
    <xf numFmtId="43" fontId="8" fillId="12" borderId="14" xfId="41" applyFont="1" applyFill="1" applyBorder="1" applyAlignment="1">
      <alignment/>
    </xf>
    <xf numFmtId="43" fontId="8" fillId="13" borderId="14" xfId="41" applyNumberFormat="1" applyFont="1" applyFill="1" applyBorder="1" applyAlignment="1">
      <alignment/>
    </xf>
    <xf numFmtId="0" fontId="8" fillId="12" borderId="11" xfId="0" applyFont="1" applyFill="1" applyBorder="1" applyAlignment="1">
      <alignment/>
    </xf>
    <xf numFmtId="43" fontId="8" fillId="12" borderId="12" xfId="41" applyNumberFormat="1" applyFont="1" applyFill="1" applyBorder="1" applyAlignment="1">
      <alignment/>
    </xf>
    <xf numFmtId="43" fontId="8" fillId="13" borderId="11" xfId="0" applyNumberFormat="1" applyFont="1" applyFill="1" applyBorder="1" applyAlignment="1">
      <alignment/>
    </xf>
    <xf numFmtId="43" fontId="8" fillId="0" borderId="16" xfId="0" applyNumberFormat="1" applyFont="1" applyBorder="1" applyAlignment="1">
      <alignment/>
    </xf>
    <xf numFmtId="43" fontId="8" fillId="13" borderId="12" xfId="41" applyNumberFormat="1" applyFont="1" applyFill="1" applyBorder="1" applyAlignment="1">
      <alignment/>
    </xf>
    <xf numFmtId="43" fontId="8" fillId="0" borderId="12" xfId="41" applyNumberFormat="1" applyFont="1" applyBorder="1" applyAlignment="1">
      <alignment/>
    </xf>
    <xf numFmtId="4" fontId="15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4" fontId="9" fillId="0" borderId="12" xfId="41" applyNumberFormat="1" applyFont="1" applyBorder="1" applyAlignment="1">
      <alignment/>
    </xf>
    <xf numFmtId="0" fontId="9" fillId="0" borderId="12" xfId="41" applyNumberFormat="1" applyFont="1" applyBorder="1" applyAlignment="1">
      <alignment/>
    </xf>
    <xf numFmtId="0" fontId="11" fillId="0" borderId="12" xfId="41" applyNumberFormat="1" applyFont="1" applyBorder="1" applyAlignment="1">
      <alignment/>
    </xf>
    <xf numFmtId="0" fontId="11" fillId="0" borderId="22" xfId="0" applyFont="1" applyFill="1" applyBorder="1" applyAlignment="1">
      <alignment horizontal="right" wrapText="1"/>
    </xf>
    <xf numFmtId="4" fontId="11" fillId="0" borderId="12" xfId="41" applyNumberFormat="1" applyFont="1" applyBorder="1" applyAlignment="1">
      <alignment/>
    </xf>
    <xf numFmtId="0" fontId="11" fillId="0" borderId="23" xfId="0" applyFont="1" applyFill="1" applyBorder="1" applyAlignment="1">
      <alignment horizontal="right" wrapText="1"/>
    </xf>
    <xf numFmtId="0" fontId="11" fillId="0" borderId="23" xfId="41" applyNumberFormat="1" applyFont="1" applyFill="1" applyBorder="1" applyAlignment="1">
      <alignment/>
    </xf>
    <xf numFmtId="43" fontId="63" fillId="0" borderId="14" xfId="41" applyNumberFormat="1" applyFont="1" applyBorder="1" applyAlignment="1">
      <alignment/>
    </xf>
    <xf numFmtId="43" fontId="63" fillId="0" borderId="24" xfId="41" applyFont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17" fillId="0" borderId="0" xfId="68" applyFont="1" applyAlignment="1">
      <alignment horizontal="left" vertical="top"/>
      <protection/>
    </xf>
    <xf numFmtId="0" fontId="17" fillId="0" borderId="10" xfId="68" applyFont="1" applyBorder="1" applyAlignment="1">
      <alignment horizontal="center" vertical="center"/>
      <protection/>
    </xf>
    <xf numFmtId="3" fontId="17" fillId="0" borderId="10" xfId="68" applyNumberFormat="1" applyFont="1" applyFill="1" applyBorder="1" applyAlignment="1">
      <alignment horizontal="center" vertical="center" wrapText="1"/>
      <protection/>
    </xf>
    <xf numFmtId="0" fontId="17" fillId="0" borderId="10" xfId="68" applyFont="1" applyFill="1" applyBorder="1" applyAlignment="1">
      <alignment horizontal="center" vertical="center" wrapText="1"/>
      <protection/>
    </xf>
    <xf numFmtId="197" fontId="17" fillId="0" borderId="10" xfId="48" applyNumberFormat="1" applyFont="1" applyFill="1" applyBorder="1" applyAlignment="1">
      <alignment horizontal="center" vertical="center" wrapText="1"/>
    </xf>
    <xf numFmtId="0" fontId="17" fillId="0" borderId="25" xfId="68" applyFont="1" applyBorder="1" applyAlignment="1">
      <alignment horizontal="left" vertical="top" wrapText="1"/>
      <protection/>
    </xf>
    <xf numFmtId="0" fontId="16" fillId="0" borderId="13" xfId="68" applyFont="1" applyFill="1" applyBorder="1" applyAlignment="1">
      <alignment horizontal="left" vertical="top" wrapText="1"/>
      <protection/>
    </xf>
    <xf numFmtId="0" fontId="16" fillId="0" borderId="12" xfId="68" applyFont="1" applyFill="1" applyBorder="1" applyAlignment="1">
      <alignment horizontal="left" vertical="top" wrapText="1"/>
      <protection/>
    </xf>
    <xf numFmtId="0" fontId="16" fillId="0" borderId="11" xfId="68" applyFont="1" applyFill="1" applyBorder="1" applyAlignment="1">
      <alignment horizontal="left" vertical="top" wrapText="1"/>
      <protection/>
    </xf>
    <xf numFmtId="0" fontId="16" fillId="0" borderId="19" xfId="68" applyFont="1" applyFill="1" applyBorder="1" applyAlignment="1">
      <alignment horizontal="left" vertical="top" wrapText="1"/>
      <protection/>
    </xf>
    <xf numFmtId="0" fontId="16" fillId="0" borderId="0" xfId="68" applyFont="1" applyAlignment="1">
      <alignment horizontal="left" vertical="top"/>
      <protection/>
    </xf>
    <xf numFmtId="0" fontId="16" fillId="0" borderId="0" xfId="68" applyFont="1" applyBorder="1" applyAlignment="1">
      <alignment horizontal="left" vertical="top"/>
      <protection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43" fontId="16" fillId="0" borderId="11" xfId="41" applyNumberFormat="1" applyFont="1" applyFill="1" applyBorder="1" applyAlignment="1">
      <alignment vertical="top"/>
    </xf>
    <xf numFmtId="43" fontId="16" fillId="0" borderId="11" xfId="41" applyNumberFormat="1" applyFont="1" applyBorder="1" applyAlignment="1">
      <alignment vertical="top"/>
    </xf>
    <xf numFmtId="0" fontId="20" fillId="0" borderId="0" xfId="0" applyFont="1" applyAlignment="1">
      <alignment/>
    </xf>
    <xf numFmtId="43" fontId="16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0" fontId="17" fillId="0" borderId="0" xfId="0" applyFont="1" applyAlignment="1">
      <alignment/>
    </xf>
    <xf numFmtId="43" fontId="17" fillId="0" borderId="0" xfId="0" applyNumberFormat="1" applyFont="1" applyAlignment="1">
      <alignment/>
    </xf>
    <xf numFmtId="41" fontId="16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43" fontId="16" fillId="0" borderId="11" xfId="0" applyNumberFormat="1" applyFont="1" applyBorder="1" applyAlignment="1">
      <alignment/>
    </xf>
    <xf numFmtId="0" fontId="16" fillId="0" borderId="12" xfId="0" applyFont="1" applyFill="1" applyBorder="1" applyAlignment="1">
      <alignment/>
    </xf>
    <xf numFmtId="43" fontId="16" fillId="0" borderId="12" xfId="41" applyNumberFormat="1" applyFont="1" applyFill="1" applyBorder="1" applyAlignment="1">
      <alignment/>
    </xf>
    <xf numFmtId="41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41" fontId="16" fillId="0" borderId="12" xfId="0" applyNumberFormat="1" applyFont="1" applyFill="1" applyBorder="1" applyAlignment="1">
      <alignment/>
    </xf>
    <xf numFmtId="0" fontId="17" fillId="0" borderId="14" xfId="0" applyFont="1" applyBorder="1" applyAlignment="1">
      <alignment horizontal="center"/>
    </xf>
    <xf numFmtId="43" fontId="17" fillId="0" borderId="14" xfId="0" applyNumberFormat="1" applyFont="1" applyBorder="1" applyAlignment="1">
      <alignment/>
    </xf>
    <xf numFmtId="41" fontId="17" fillId="0" borderId="14" xfId="0" applyNumberFormat="1" applyFont="1" applyBorder="1" applyAlignment="1">
      <alignment/>
    </xf>
    <xf numFmtId="43" fontId="21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0" fontId="16" fillId="0" borderId="11" xfId="0" applyFont="1" applyBorder="1" applyAlignment="1">
      <alignment horizontal="left" vertical="top" wrapText="1"/>
    </xf>
    <xf numFmtId="41" fontId="16" fillId="0" borderId="11" xfId="0" applyNumberFormat="1" applyFont="1" applyBorder="1" applyAlignment="1">
      <alignment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/>
    </xf>
    <xf numFmtId="43" fontId="17" fillId="0" borderId="14" xfId="41" applyNumberFormat="1" applyFont="1" applyBorder="1" applyAlignment="1">
      <alignment/>
    </xf>
    <xf numFmtId="41" fontId="22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3" fontId="16" fillId="0" borderId="11" xfId="41" applyFont="1" applyBorder="1" applyAlignment="1">
      <alignment/>
    </xf>
    <xf numFmtId="43" fontId="16" fillId="0" borderId="11" xfId="41" applyFont="1" applyBorder="1" applyAlignment="1">
      <alignment vertical="top"/>
    </xf>
    <xf numFmtId="41" fontId="16" fillId="0" borderId="11" xfId="0" applyNumberFormat="1" applyFont="1" applyBorder="1" applyAlignment="1">
      <alignment vertical="top"/>
    </xf>
    <xf numFmtId="0" fontId="16" fillId="0" borderId="11" xfId="0" applyFont="1" applyBorder="1" applyAlignment="1">
      <alignment horizontal="center" vertical="top"/>
    </xf>
    <xf numFmtId="41" fontId="16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41" fontId="17" fillId="0" borderId="26" xfId="0" applyNumberFormat="1" applyFont="1" applyBorder="1" applyAlignment="1">
      <alignment/>
    </xf>
    <xf numFmtId="43" fontId="17" fillId="0" borderId="27" xfId="0" applyNumberFormat="1" applyFont="1" applyBorder="1" applyAlignment="1">
      <alignment/>
    </xf>
    <xf numFmtId="43" fontId="16" fillId="0" borderId="11" xfId="0" applyNumberFormat="1" applyFont="1" applyBorder="1" applyAlignment="1">
      <alignment vertical="top"/>
    </xf>
    <xf numFmtId="43" fontId="16" fillId="0" borderId="19" xfId="0" applyNumberFormat="1" applyFont="1" applyBorder="1" applyAlignment="1">
      <alignment vertical="top"/>
    </xf>
    <xf numFmtId="43" fontId="17" fillId="0" borderId="0" xfId="0" applyNumberFormat="1" applyFont="1" applyFill="1" applyAlignment="1">
      <alignment/>
    </xf>
    <xf numFmtId="41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43" fontId="16" fillId="0" borderId="12" xfId="41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top" wrapText="1"/>
    </xf>
    <xf numFmtId="43" fontId="17" fillId="0" borderId="14" xfId="0" applyNumberFormat="1" applyFont="1" applyFill="1" applyBorder="1" applyAlignment="1">
      <alignment/>
    </xf>
    <xf numFmtId="0" fontId="17" fillId="0" borderId="24" xfId="0" applyFont="1" applyBorder="1" applyAlignment="1">
      <alignment horizontal="center"/>
    </xf>
    <xf numFmtId="43" fontId="16" fillId="0" borderId="0" xfId="41" applyNumberFormat="1" applyFont="1" applyFill="1" applyAlignment="1">
      <alignment/>
    </xf>
    <xf numFmtId="43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center" vertical="top"/>
    </xf>
    <xf numFmtId="43" fontId="16" fillId="0" borderId="12" xfId="41" applyFont="1" applyFill="1" applyBorder="1" applyAlignment="1">
      <alignment vertical="top"/>
    </xf>
    <xf numFmtId="41" fontId="16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43" fontId="16" fillId="0" borderId="11" xfId="0" applyNumberFormat="1" applyFont="1" applyFill="1" applyBorder="1" applyAlignment="1">
      <alignment vertical="top"/>
    </xf>
    <xf numFmtId="0" fontId="16" fillId="0" borderId="13" xfId="34" applyNumberFormat="1" applyFont="1" applyFill="1" applyBorder="1" applyAlignment="1">
      <alignment horizontal="left" vertical="top" wrapText="1"/>
    </xf>
    <xf numFmtId="0" fontId="16" fillId="0" borderId="12" xfId="63" applyFont="1" applyFill="1" applyBorder="1" applyAlignment="1">
      <alignment horizontal="left" vertical="center" wrapText="1"/>
      <protection/>
    </xf>
    <xf numFmtId="0" fontId="16" fillId="0" borderId="13" xfId="63" applyFont="1" applyFill="1" applyBorder="1" applyAlignment="1">
      <alignment horizontal="left" vertical="center" wrapText="1"/>
      <protection/>
    </xf>
    <xf numFmtId="0" fontId="16" fillId="0" borderId="12" xfId="0" applyFont="1" applyFill="1" applyBorder="1" applyAlignment="1">
      <alignment horizontal="left" vertical="top" wrapText="1"/>
    </xf>
    <xf numFmtId="0" fontId="16" fillId="0" borderId="12" xfId="65" applyFont="1" applyFill="1" applyBorder="1" applyAlignment="1">
      <alignment horizontal="left" vertical="top" wrapText="1"/>
      <protection/>
    </xf>
    <xf numFmtId="0" fontId="16" fillId="0" borderId="13" xfId="65" applyFont="1" applyFill="1" applyBorder="1" applyAlignment="1">
      <alignment horizontal="left" vertical="top" wrapText="1"/>
      <protection/>
    </xf>
    <xf numFmtId="0" fontId="16" fillId="0" borderId="13" xfId="63" applyFont="1" applyFill="1" applyBorder="1" applyAlignment="1">
      <alignment horizontal="left" vertical="top" wrapText="1"/>
      <protection/>
    </xf>
    <xf numFmtId="3" fontId="16" fillId="0" borderId="12" xfId="68" applyNumberFormat="1" applyFont="1" applyFill="1" applyBorder="1" applyAlignment="1">
      <alignment horizontal="right" vertical="top"/>
      <protection/>
    </xf>
    <xf numFmtId="3" fontId="16" fillId="0" borderId="12" xfId="48" applyNumberFormat="1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/>
    </xf>
    <xf numFmtId="4" fontId="17" fillId="0" borderId="10" xfId="41" applyNumberFormat="1" applyFont="1" applyFill="1" applyBorder="1" applyAlignment="1">
      <alignment horizontal="center" vertical="center" wrapText="1"/>
    </xf>
    <xf numFmtId="4" fontId="17" fillId="0" borderId="10" xfId="41" applyNumberFormat="1" applyFont="1" applyBorder="1" applyAlignment="1">
      <alignment horizontal="center" vertical="center" wrapText="1"/>
    </xf>
    <xf numFmtId="4" fontId="16" fillId="0" borderId="11" xfId="41" applyNumberFormat="1" applyFont="1" applyFill="1" applyBorder="1" applyAlignment="1">
      <alignment vertical="top"/>
    </xf>
    <xf numFmtId="4" fontId="16" fillId="0" borderId="12" xfId="41" applyNumberFormat="1" applyFont="1" applyFill="1" applyBorder="1" applyAlignment="1">
      <alignment horizontal="right" vertical="top" wrapText="1"/>
    </xf>
    <xf numFmtId="4" fontId="16" fillId="0" borderId="13" xfId="41" applyNumberFormat="1" applyFont="1" applyFill="1" applyBorder="1" applyAlignment="1">
      <alignment horizontal="right" vertical="top" wrapText="1"/>
    </xf>
    <xf numFmtId="0" fontId="17" fillId="12" borderId="14" xfId="68" applyFont="1" applyFill="1" applyBorder="1" applyAlignment="1">
      <alignment horizontal="left" vertical="top" wrapText="1"/>
      <protection/>
    </xf>
    <xf numFmtId="0" fontId="17" fillId="10" borderId="10" xfId="68" applyFont="1" applyFill="1" applyBorder="1" applyAlignment="1">
      <alignment horizontal="left" vertical="top" wrapText="1"/>
      <protection/>
    </xf>
    <xf numFmtId="4" fontId="64" fillId="0" borderId="12" xfId="41" applyNumberFormat="1" applyFont="1" applyFill="1" applyBorder="1" applyAlignment="1">
      <alignment horizontal="right" vertical="top"/>
    </xf>
    <xf numFmtId="4" fontId="16" fillId="0" borderId="12" xfId="41" applyNumberFormat="1" applyFont="1" applyFill="1" applyBorder="1" applyAlignment="1">
      <alignment/>
    </xf>
    <xf numFmtId="0" fontId="16" fillId="12" borderId="13" xfId="68" applyFont="1" applyFill="1" applyBorder="1" applyAlignment="1">
      <alignment horizontal="left" vertical="top" wrapText="1"/>
      <protection/>
    </xf>
    <xf numFmtId="3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3" fontId="16" fillId="0" borderId="0" xfId="68" applyNumberFormat="1" applyFont="1" applyFill="1" applyBorder="1" applyAlignment="1">
      <alignment horizontal="right" vertical="top"/>
      <protection/>
    </xf>
    <xf numFmtId="3" fontId="16" fillId="0" borderId="25" xfId="68" applyNumberFormat="1" applyFont="1" applyFill="1" applyBorder="1" applyAlignment="1">
      <alignment horizontal="right" vertical="top"/>
      <protection/>
    </xf>
    <xf numFmtId="0" fontId="16" fillId="0" borderId="25" xfId="68" applyFont="1" applyFill="1" applyBorder="1" applyAlignment="1">
      <alignment horizontal="right" vertical="top"/>
      <protection/>
    </xf>
    <xf numFmtId="197" fontId="16" fillId="0" borderId="25" xfId="48" applyNumberFormat="1" applyFont="1" applyFill="1" applyBorder="1" applyAlignment="1">
      <alignment horizontal="right" vertical="top"/>
    </xf>
    <xf numFmtId="41" fontId="16" fillId="0" borderId="12" xfId="48" applyNumberFormat="1" applyFont="1" applyFill="1" applyBorder="1" applyAlignment="1">
      <alignment horizontal="right" vertical="top" wrapText="1"/>
    </xf>
    <xf numFmtId="0" fontId="16" fillId="0" borderId="12" xfId="48" applyNumberFormat="1" applyFont="1" applyFill="1" applyBorder="1" applyAlignment="1">
      <alignment horizontal="right" vertical="top" wrapText="1"/>
    </xf>
    <xf numFmtId="197" fontId="16" fillId="0" borderId="12" xfId="48" applyNumberFormat="1" applyFont="1" applyFill="1" applyBorder="1" applyAlignment="1">
      <alignment horizontal="right" vertical="top"/>
    </xf>
    <xf numFmtId="0" fontId="16" fillId="0" borderId="12" xfId="68" applyFont="1" applyFill="1" applyBorder="1" applyAlignment="1">
      <alignment horizontal="right" vertical="top"/>
      <protection/>
    </xf>
    <xf numFmtId="41" fontId="16" fillId="0" borderId="12" xfId="48" applyNumberFormat="1" applyFont="1" applyFill="1" applyBorder="1" applyAlignment="1">
      <alignment horizontal="right" vertical="top"/>
    </xf>
    <xf numFmtId="41" fontId="16" fillId="0" borderId="12" xfId="68" applyNumberFormat="1" applyFont="1" applyFill="1" applyBorder="1" applyAlignment="1">
      <alignment horizontal="right" vertical="top"/>
      <protection/>
    </xf>
    <xf numFmtId="3" fontId="16" fillId="12" borderId="14" xfId="48" applyNumberFormat="1" applyFont="1" applyFill="1" applyBorder="1" applyAlignment="1">
      <alignment horizontal="right"/>
    </xf>
    <xf numFmtId="0" fontId="16" fillId="12" borderId="14" xfId="68" applyFont="1" applyFill="1" applyBorder="1" applyAlignment="1">
      <alignment horizontal="right"/>
      <protection/>
    </xf>
    <xf numFmtId="197" fontId="16" fillId="12" borderId="14" xfId="48" applyNumberFormat="1" applyFont="1" applyFill="1" applyBorder="1" applyAlignment="1">
      <alignment horizontal="right"/>
    </xf>
    <xf numFmtId="3" fontId="16" fillId="0" borderId="11" xfId="48" applyNumberFormat="1" applyFont="1" applyFill="1" applyBorder="1" applyAlignment="1">
      <alignment horizontal="right" vertical="top"/>
    </xf>
    <xf numFmtId="0" fontId="16" fillId="0" borderId="11" xfId="68" applyFont="1" applyFill="1" applyBorder="1" applyAlignment="1">
      <alignment horizontal="right" vertical="top"/>
      <protection/>
    </xf>
    <xf numFmtId="197" fontId="16" fillId="0" borderId="11" xfId="48" applyNumberFormat="1" applyFont="1" applyFill="1" applyBorder="1" applyAlignment="1">
      <alignment horizontal="right" vertical="top"/>
    </xf>
    <xf numFmtId="0" fontId="16" fillId="0" borderId="12" xfId="48" applyNumberFormat="1" applyFont="1" applyFill="1" applyBorder="1" applyAlignment="1">
      <alignment horizontal="right" vertical="top"/>
    </xf>
    <xf numFmtId="0" fontId="16" fillId="0" borderId="12" xfId="68" applyFont="1" applyFill="1" applyBorder="1" applyAlignment="1">
      <alignment horizontal="right" vertical="top" wrapText="1"/>
      <protection/>
    </xf>
    <xf numFmtId="41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41" fontId="16" fillId="0" borderId="12" xfId="68" applyNumberFormat="1" applyFont="1" applyFill="1" applyBorder="1" applyAlignment="1">
      <alignment horizontal="right" vertical="top" wrapText="1"/>
      <protection/>
    </xf>
    <xf numFmtId="197" fontId="16" fillId="0" borderId="12" xfId="48" applyNumberFormat="1" applyFont="1" applyFill="1" applyBorder="1" applyAlignment="1">
      <alignment horizontal="right" vertical="center" wrapText="1"/>
    </xf>
    <xf numFmtId="41" fontId="16" fillId="0" borderId="19" xfId="68" applyNumberFormat="1" applyFont="1" applyFill="1" applyBorder="1" applyAlignment="1">
      <alignment horizontal="right" vertical="top" wrapText="1"/>
      <protection/>
    </xf>
    <xf numFmtId="0" fontId="16" fillId="0" borderId="19" xfId="68" applyFont="1" applyFill="1" applyBorder="1" applyAlignment="1">
      <alignment horizontal="right" vertical="top" wrapText="1"/>
      <protection/>
    </xf>
    <xf numFmtId="197" fontId="16" fillId="0" borderId="19" xfId="48" applyNumberFormat="1" applyFont="1" applyFill="1" applyBorder="1" applyAlignment="1">
      <alignment horizontal="right" vertical="top"/>
    </xf>
    <xf numFmtId="3" fontId="16" fillId="10" borderId="10" xfId="48" applyNumberFormat="1" applyFont="1" applyFill="1" applyBorder="1" applyAlignment="1">
      <alignment horizontal="right" vertical="top"/>
    </xf>
    <xf numFmtId="0" fontId="16" fillId="10" borderId="10" xfId="68" applyFont="1" applyFill="1" applyBorder="1" applyAlignment="1">
      <alignment horizontal="right" vertical="top"/>
      <protection/>
    </xf>
    <xf numFmtId="197" fontId="16" fillId="10" borderId="10" xfId="48" applyNumberFormat="1" applyFont="1" applyFill="1" applyBorder="1" applyAlignment="1">
      <alignment horizontal="right" vertical="top"/>
    </xf>
    <xf numFmtId="3" fontId="16" fillId="0" borderId="14" xfId="48" applyNumberFormat="1" applyFont="1" applyFill="1" applyBorder="1" applyAlignment="1">
      <alignment horizontal="right" vertical="top"/>
    </xf>
    <xf numFmtId="0" fontId="16" fillId="0" borderId="14" xfId="68" applyFont="1" applyFill="1" applyBorder="1" applyAlignment="1">
      <alignment horizontal="right" vertical="top"/>
      <protection/>
    </xf>
    <xf numFmtId="197" fontId="16" fillId="0" borderId="14" xfId="48" applyNumberFormat="1" applyFont="1" applyFill="1" applyBorder="1" applyAlignment="1">
      <alignment horizontal="right" vertical="top"/>
    </xf>
    <xf numFmtId="3" fontId="16" fillId="0" borderId="0" xfId="48" applyNumberFormat="1" applyFont="1" applyFill="1" applyBorder="1" applyAlignment="1">
      <alignment horizontal="right" vertical="top"/>
    </xf>
    <xf numFmtId="0" fontId="16" fillId="0" borderId="0" xfId="68" applyFont="1" applyFill="1" applyBorder="1" applyAlignment="1">
      <alignment horizontal="right" vertical="top"/>
      <protection/>
    </xf>
    <xf numFmtId="197" fontId="16" fillId="0" borderId="28" xfId="48" applyNumberFormat="1" applyFont="1" applyFill="1" applyBorder="1" applyAlignment="1">
      <alignment horizontal="right" vertical="top"/>
    </xf>
    <xf numFmtId="41" fontId="16" fillId="0" borderId="11" xfId="0" applyNumberFormat="1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right" vertical="top"/>
    </xf>
    <xf numFmtId="197" fontId="16" fillId="0" borderId="12" xfId="48" applyNumberFormat="1" applyFont="1" applyFill="1" applyBorder="1" applyAlignment="1">
      <alignment horizontal="right" vertical="top" wrapText="1"/>
    </xf>
    <xf numFmtId="41" fontId="16" fillId="0" borderId="12" xfId="49" applyNumberFormat="1" applyFont="1" applyFill="1" applyBorder="1" applyAlignment="1">
      <alignment horizontal="right" vertical="top" wrapText="1"/>
    </xf>
    <xf numFmtId="0" fontId="16" fillId="0" borderId="12" xfId="49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right"/>
    </xf>
    <xf numFmtId="0" fontId="16" fillId="0" borderId="11" xfId="0" applyFont="1" applyBorder="1" applyAlignment="1">
      <alignment horizontal="right" vertical="top"/>
    </xf>
    <xf numFmtId="41" fontId="16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right" vertical="top" wrapText="1"/>
    </xf>
    <xf numFmtId="4" fontId="16" fillId="0" borderId="11" xfId="41" applyNumberFormat="1" applyFont="1" applyFill="1" applyBorder="1" applyAlignment="1">
      <alignment horizontal="right" vertical="top"/>
    </xf>
    <xf numFmtId="4" fontId="16" fillId="0" borderId="0" xfId="41" applyNumberFormat="1" applyFont="1" applyAlignment="1">
      <alignment horizontal="right" vertical="top"/>
    </xf>
    <xf numFmtId="4" fontId="16" fillId="0" borderId="25" xfId="41" applyNumberFormat="1" applyFont="1" applyBorder="1" applyAlignment="1">
      <alignment horizontal="right" vertical="top"/>
    </xf>
    <xf numFmtId="4" fontId="17" fillId="12" borderId="14" xfId="41" applyNumberFormat="1" applyFont="1" applyFill="1" applyBorder="1" applyAlignment="1">
      <alignment horizontal="right"/>
    </xf>
    <xf numFmtId="4" fontId="16" fillId="0" borderId="12" xfId="41" applyNumberFormat="1" applyFont="1" applyFill="1" applyBorder="1" applyAlignment="1">
      <alignment horizontal="right" vertical="top"/>
    </xf>
    <xf numFmtId="4" fontId="16" fillId="0" borderId="19" xfId="41" applyNumberFormat="1" applyFont="1" applyFill="1" applyBorder="1" applyAlignment="1">
      <alignment horizontal="right" vertical="top"/>
    </xf>
    <xf numFmtId="4" fontId="17" fillId="10" borderId="10" xfId="41" applyNumberFormat="1" applyFont="1" applyFill="1" applyBorder="1" applyAlignment="1">
      <alignment horizontal="right" vertical="top"/>
    </xf>
    <xf numFmtId="4" fontId="17" fillId="0" borderId="14" xfId="41" applyNumberFormat="1" applyFont="1" applyFill="1" applyBorder="1" applyAlignment="1">
      <alignment horizontal="right" vertical="top"/>
    </xf>
    <xf numFmtId="4" fontId="17" fillId="0" borderId="0" xfId="41" applyNumberFormat="1" applyFont="1" applyFill="1" applyBorder="1" applyAlignment="1">
      <alignment horizontal="right" vertical="top"/>
    </xf>
    <xf numFmtId="4" fontId="16" fillId="0" borderId="0" xfId="41" applyNumberFormat="1" applyFont="1" applyFill="1" applyBorder="1" applyAlignment="1">
      <alignment horizontal="right" vertical="top"/>
    </xf>
    <xf numFmtId="4" fontId="16" fillId="0" borderId="0" xfId="41" applyNumberFormat="1" applyFont="1" applyFill="1" applyAlignment="1">
      <alignment horizontal="right" vertical="top"/>
    </xf>
    <xf numFmtId="4" fontId="16" fillId="0" borderId="0" xfId="41" applyNumberFormat="1" applyFont="1" applyBorder="1" applyAlignment="1">
      <alignment horizontal="right" vertical="top"/>
    </xf>
    <xf numFmtId="4" fontId="16" fillId="0" borderId="25" xfId="41" applyNumberFormat="1" applyFont="1" applyFill="1" applyBorder="1" applyAlignment="1">
      <alignment horizontal="right" vertical="top"/>
    </xf>
    <xf numFmtId="4" fontId="16" fillId="0" borderId="23" xfId="41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16" fillId="0" borderId="12" xfId="37" applyNumberFormat="1" applyFont="1" applyFill="1" applyBorder="1" applyAlignment="1">
      <alignment horizontal="right" vertical="top"/>
      <protection/>
    </xf>
    <xf numFmtId="0" fontId="16" fillId="0" borderId="12" xfId="37" applyFont="1" applyFill="1" applyBorder="1" applyAlignment="1">
      <alignment horizontal="right" vertical="top"/>
      <protection/>
    </xf>
    <xf numFmtId="0" fontId="16" fillId="0" borderId="0" xfId="37" applyFont="1" applyAlignment="1">
      <alignment horizontal="center" vertical="top"/>
      <protection/>
    </xf>
    <xf numFmtId="43" fontId="0" fillId="0" borderId="0" xfId="0" applyNumberFormat="1" applyFont="1" applyAlignment="1">
      <alignment/>
    </xf>
    <xf numFmtId="0" fontId="17" fillId="0" borderId="11" xfId="68" applyFont="1" applyFill="1" applyBorder="1" applyAlignment="1">
      <alignment horizontal="left" vertical="top" wrapText="1"/>
      <protection/>
    </xf>
    <xf numFmtId="188" fontId="16" fillId="0" borderId="19" xfId="41" applyNumberFormat="1" applyFont="1" applyFill="1" applyBorder="1" applyAlignment="1">
      <alignment horizontal="right" vertical="top"/>
    </xf>
    <xf numFmtId="4" fontId="16" fillId="0" borderId="0" xfId="41" applyNumberFormat="1" applyFont="1" applyFill="1" applyBorder="1" applyAlignment="1">
      <alignment horizontal="right" wrapText="1"/>
    </xf>
    <xf numFmtId="4" fontId="16" fillId="0" borderId="12" xfId="41" applyNumberFormat="1" applyFont="1" applyFill="1" applyBorder="1" applyAlignment="1">
      <alignment horizontal="right" wrapText="1"/>
    </xf>
    <xf numFmtId="4" fontId="16" fillId="0" borderId="0" xfId="41" applyNumberFormat="1" applyFont="1" applyFill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/>
    </xf>
    <xf numFmtId="0" fontId="17" fillId="0" borderId="14" xfId="68" applyFont="1" applyFill="1" applyBorder="1" applyAlignment="1">
      <alignment horizontal="center" vertical="top" wrapText="1"/>
      <protection/>
    </xf>
    <xf numFmtId="0" fontId="17" fillId="0" borderId="0" xfId="68" applyFont="1" applyFill="1" applyBorder="1" applyAlignment="1">
      <alignment horizontal="center" vertical="top" wrapText="1"/>
      <protection/>
    </xf>
    <xf numFmtId="0" fontId="16" fillId="0" borderId="0" xfId="37" applyFont="1">
      <alignment/>
      <protection/>
    </xf>
    <xf numFmtId="4" fontId="16" fillId="0" borderId="0" xfId="41" applyNumberFormat="1" applyFont="1" applyAlignment="1">
      <alignment horizontal="right"/>
    </xf>
    <xf numFmtId="0" fontId="16" fillId="0" borderId="0" xfId="37" applyFont="1" applyFill="1" applyBorder="1" applyAlignment="1">
      <alignment horizontal="right"/>
      <protection/>
    </xf>
    <xf numFmtId="0" fontId="16" fillId="0" borderId="28" xfId="37" applyFont="1" applyFill="1" applyBorder="1" applyAlignment="1">
      <alignment horizontal="right"/>
      <protection/>
    </xf>
    <xf numFmtId="3" fontId="16" fillId="0" borderId="11" xfId="0" applyNumberFormat="1" applyFont="1" applyBorder="1" applyAlignment="1">
      <alignment vertical="top"/>
    </xf>
    <xf numFmtId="4" fontId="16" fillId="0" borderId="11" xfId="41" applyNumberFormat="1" applyFont="1" applyBorder="1" applyAlignment="1">
      <alignment vertical="top"/>
    </xf>
    <xf numFmtId="3" fontId="16" fillId="0" borderId="12" xfId="0" applyNumberFormat="1" applyFont="1" applyFill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17" fillId="0" borderId="14" xfId="0" applyFont="1" applyBorder="1" applyAlignment="1">
      <alignment/>
    </xf>
    <xf numFmtId="3" fontId="16" fillId="0" borderId="11" xfId="0" applyNumberFormat="1" applyFont="1" applyFill="1" applyBorder="1" applyAlignment="1">
      <alignment vertical="top"/>
    </xf>
    <xf numFmtId="4" fontId="15" fillId="13" borderId="0" xfId="0" applyNumberFormat="1" applyFont="1" applyFill="1" applyBorder="1" applyAlignment="1">
      <alignment horizontal="right" wrapText="1"/>
    </xf>
    <xf numFmtId="0" fontId="16" fillId="33" borderId="12" xfId="68" applyFont="1" applyFill="1" applyBorder="1" applyAlignment="1">
      <alignment horizontal="left" vertical="top" wrapText="1"/>
      <protection/>
    </xf>
    <xf numFmtId="4" fontId="16" fillId="33" borderId="12" xfId="41" applyNumberFormat="1" applyFont="1" applyFill="1" applyBorder="1" applyAlignment="1">
      <alignment horizontal="right" vertical="top"/>
    </xf>
    <xf numFmtId="3" fontId="16" fillId="33" borderId="12" xfId="68" applyNumberFormat="1" applyFont="1" applyFill="1" applyBorder="1" applyAlignment="1">
      <alignment horizontal="right" vertical="top"/>
      <protection/>
    </xf>
    <xf numFmtId="0" fontId="16" fillId="33" borderId="12" xfId="68" applyFont="1" applyFill="1" applyBorder="1" applyAlignment="1">
      <alignment horizontal="right" vertical="top"/>
      <protection/>
    </xf>
    <xf numFmtId="197" fontId="16" fillId="33" borderId="12" xfId="48" applyNumberFormat="1" applyFont="1" applyFill="1" applyBorder="1" applyAlignment="1">
      <alignment horizontal="right" vertical="top"/>
    </xf>
    <xf numFmtId="0" fontId="16" fillId="33" borderId="0" xfId="37" applyFont="1" applyFill="1" applyBorder="1" applyAlignment="1">
      <alignment horizontal="center" vertical="top"/>
      <protection/>
    </xf>
    <xf numFmtId="0" fontId="16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16" fillId="33" borderId="12" xfId="65" applyFont="1" applyFill="1" applyBorder="1" applyAlignment="1">
      <alignment horizontal="left" vertical="top" wrapText="1"/>
      <protection/>
    </xf>
    <xf numFmtId="4" fontId="16" fillId="33" borderId="12" xfId="41" applyNumberFormat="1" applyFont="1" applyFill="1" applyBorder="1" applyAlignment="1">
      <alignment horizontal="right" vertical="top" wrapText="1"/>
    </xf>
    <xf numFmtId="4" fontId="16" fillId="33" borderId="11" xfId="41" applyNumberFormat="1" applyFont="1" applyFill="1" applyBorder="1" applyAlignment="1">
      <alignment horizontal="right" vertical="top"/>
    </xf>
    <xf numFmtId="41" fontId="16" fillId="33" borderId="12" xfId="48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horizontal="center" vertical="top"/>
    </xf>
    <xf numFmtId="0" fontId="16" fillId="33" borderId="13" xfId="68" applyFont="1" applyFill="1" applyBorder="1" applyAlignment="1">
      <alignment horizontal="left" vertical="top" wrapText="1"/>
      <protection/>
    </xf>
    <xf numFmtId="41" fontId="16" fillId="33" borderId="12" xfId="68" applyNumberFormat="1" applyFont="1" applyFill="1" applyBorder="1" applyAlignment="1">
      <alignment horizontal="right" vertical="top"/>
      <protection/>
    </xf>
    <xf numFmtId="0" fontId="16" fillId="12" borderId="13" xfId="65" applyFont="1" applyFill="1" applyBorder="1" applyAlignment="1">
      <alignment horizontal="left" vertical="top" wrapText="1"/>
      <protection/>
    </xf>
    <xf numFmtId="4" fontId="16" fillId="12" borderId="12" xfId="41" applyNumberFormat="1" applyFont="1" applyFill="1" applyBorder="1" applyAlignment="1">
      <alignment horizontal="right" vertical="top"/>
    </xf>
    <xf numFmtId="4" fontId="16" fillId="12" borderId="11" xfId="41" applyNumberFormat="1" applyFont="1" applyFill="1" applyBorder="1" applyAlignment="1">
      <alignment horizontal="right" vertical="top"/>
    </xf>
    <xf numFmtId="41" fontId="16" fillId="12" borderId="12" xfId="48" applyNumberFormat="1" applyFont="1" applyFill="1" applyBorder="1" applyAlignment="1">
      <alignment horizontal="right" vertical="top"/>
    </xf>
    <xf numFmtId="0" fontId="16" fillId="12" borderId="12" xfId="68" applyFont="1" applyFill="1" applyBorder="1" applyAlignment="1">
      <alignment horizontal="right" vertical="top"/>
      <protection/>
    </xf>
    <xf numFmtId="197" fontId="16" fillId="12" borderId="12" xfId="48" applyNumberFormat="1" applyFont="1" applyFill="1" applyBorder="1" applyAlignment="1">
      <alignment horizontal="right" vertical="top"/>
    </xf>
    <xf numFmtId="0" fontId="16" fillId="12" borderId="0" xfId="0" applyFont="1" applyFill="1" applyAlignment="1">
      <alignment horizontal="center" vertical="top"/>
    </xf>
    <xf numFmtId="0" fontId="0" fillId="12" borderId="0" xfId="0" applyFont="1" applyFill="1" applyAlignment="1">
      <alignment/>
    </xf>
    <xf numFmtId="3" fontId="16" fillId="12" borderId="12" xfId="68" applyNumberFormat="1" applyFont="1" applyFill="1" applyBorder="1" applyAlignment="1">
      <alignment horizontal="right" vertical="top"/>
      <protection/>
    </xf>
    <xf numFmtId="41" fontId="16" fillId="0" borderId="11" xfId="0" applyNumberFormat="1" applyFont="1" applyFill="1" applyBorder="1" applyAlignment="1">
      <alignment vertical="top"/>
    </xf>
    <xf numFmtId="0" fontId="8" fillId="12" borderId="16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3" fontId="8" fillId="0" borderId="16" xfId="0" applyNumberFormat="1" applyFont="1" applyBorder="1" applyAlignment="1">
      <alignment horizontal="center" vertical="center"/>
    </xf>
    <xf numFmtId="43" fontId="8" fillId="0" borderId="19" xfId="0" applyNumberFormat="1" applyFont="1" applyBorder="1" applyAlignment="1">
      <alignment horizontal="center" vertical="center"/>
    </xf>
    <xf numFmtId="43" fontId="8" fillId="0" borderId="2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3" fontId="8" fillId="13" borderId="16" xfId="0" applyNumberFormat="1" applyFont="1" applyFill="1" applyBorder="1" applyAlignment="1">
      <alignment horizontal="center" vertical="center"/>
    </xf>
    <xf numFmtId="43" fontId="8" fillId="13" borderId="19" xfId="0" applyNumberFormat="1" applyFont="1" applyFill="1" applyBorder="1" applyAlignment="1">
      <alignment horizontal="center" vertical="center"/>
    </xf>
    <xf numFmtId="43" fontId="8" fillId="13" borderId="21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3" fontId="8" fillId="0" borderId="29" xfId="0" applyNumberFormat="1" applyFont="1" applyBorder="1" applyAlignment="1">
      <alignment horizontal="center"/>
    </xf>
    <xf numFmtId="43" fontId="8" fillId="0" borderId="30" xfId="0" applyNumberFormat="1" applyFont="1" applyBorder="1" applyAlignment="1">
      <alignment horizontal="center"/>
    </xf>
    <xf numFmtId="43" fontId="8" fillId="0" borderId="31" xfId="0" applyNumberFormat="1" applyFont="1" applyBorder="1" applyAlignment="1">
      <alignment horizontal="center"/>
    </xf>
    <xf numFmtId="41" fontId="17" fillId="0" borderId="16" xfId="0" applyNumberFormat="1" applyFont="1" applyBorder="1" applyAlignment="1">
      <alignment horizontal="center" vertical="center"/>
    </xf>
    <xf numFmtId="41" fontId="17" fillId="0" borderId="21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3" fontId="17" fillId="0" borderId="16" xfId="0" applyNumberFormat="1" applyFont="1" applyBorder="1" applyAlignment="1">
      <alignment horizontal="center" vertical="center"/>
    </xf>
    <xf numFmtId="43" fontId="17" fillId="0" borderId="21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3" fontId="17" fillId="0" borderId="10" xfId="0" applyNumberFormat="1" applyFont="1" applyBorder="1" applyAlignment="1">
      <alignment horizontal="center" vertical="center"/>
    </xf>
    <xf numFmtId="43" fontId="17" fillId="0" borderId="16" xfId="0" applyNumberFormat="1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 vertical="center"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Comma 4" xfId="34"/>
    <cellStyle name="Followed Hyperlink" xfId="35"/>
    <cellStyle name="Hyperlink" xfId="36"/>
    <cellStyle name="Normal 6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 2" xfId="43"/>
    <cellStyle name="เครื่องหมายจุลภาค 2" xfId="44"/>
    <cellStyle name="เครื่องหมายจุลภาค 2 13" xfId="45"/>
    <cellStyle name="เครื่องหมายจุลภาค 2 15" xfId="46"/>
    <cellStyle name="เครื่องหมายจุลภาค 3 2" xfId="47"/>
    <cellStyle name="เครื่องหมายจุลภาค 4 2" xfId="48"/>
    <cellStyle name="เครื่องหมายจุลภาค 4 2 2" xfId="49"/>
    <cellStyle name="เครื่องหมายจุลภาค 5" xfId="50"/>
    <cellStyle name="เครื่องหมายจุลภาค 5 3" xfId="51"/>
    <cellStyle name="เครื่องหมายจุลภาค 6 2" xfId="52"/>
    <cellStyle name="เครื่องหมายจุลภาค 8 2" xfId="53"/>
    <cellStyle name="เครื่องหมายจุลภาค 8 2 3" xfId="54"/>
    <cellStyle name="เครื่องหมายจุลภาค 9 4" xfId="55"/>
    <cellStyle name="Currency" xfId="56"/>
    <cellStyle name="Currency [0]" xfId="57"/>
    <cellStyle name="ชื่อเรื่อง" xfId="58"/>
    <cellStyle name="เซลล์ตรวจสอบ" xfId="59"/>
    <cellStyle name="เซลล์ที่มีการเชื่อมโยง" xfId="60"/>
    <cellStyle name="ดี" xfId="61"/>
    <cellStyle name="ปกติ 10" xfId="62"/>
    <cellStyle name="ปกติ 13 2" xfId="63"/>
    <cellStyle name="ปกติ 2 14" xfId="64"/>
    <cellStyle name="ปกติ 2 2 2" xfId="65"/>
    <cellStyle name="ปกติ 2 2 2 3" xfId="66"/>
    <cellStyle name="ปกติ 3 2" xfId="67"/>
    <cellStyle name="ปกติ 4" xfId="68"/>
    <cellStyle name="ปกติ 4 2" xfId="69"/>
    <cellStyle name="ปกติ 4 3" xfId="70"/>
    <cellStyle name="ปกติ 5 2" xfId="71"/>
    <cellStyle name="ป้อนค่า" xfId="72"/>
    <cellStyle name="ปานกลาง" xfId="73"/>
    <cellStyle name="Percent" xfId="74"/>
    <cellStyle name="ผลรวม" xfId="75"/>
    <cellStyle name="แย่" xfId="76"/>
    <cellStyle name="ส่วนที่ถูกเน้น1" xfId="77"/>
    <cellStyle name="ส่วนที่ถูกเน้น2" xfId="78"/>
    <cellStyle name="ส่วนที่ถูกเน้น3" xfId="79"/>
    <cellStyle name="ส่วนที่ถูกเน้น4" xfId="80"/>
    <cellStyle name="ส่วนที่ถูกเน้น5" xfId="81"/>
    <cellStyle name="ส่วนที่ถูกเน้น6" xfId="82"/>
    <cellStyle name="แสดงผล" xfId="83"/>
    <cellStyle name="หมายเหตุ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41"/>
  <sheetViews>
    <sheetView zoomScalePageLayoutView="0" workbookViewId="0" topLeftCell="A22">
      <selection activeCell="A37" sqref="A37"/>
    </sheetView>
  </sheetViews>
  <sheetFormatPr defaultColWidth="9.140625" defaultRowHeight="12.75"/>
  <cols>
    <col min="1" max="1" width="56.00390625" style="17" customWidth="1"/>
    <col min="2" max="2" width="11.8515625" style="17" customWidth="1"/>
    <col min="3" max="3" width="23.7109375" style="17" customWidth="1"/>
    <col min="4" max="4" width="25.00390625" style="17" customWidth="1"/>
    <col min="5" max="5" width="24.57421875" style="17" customWidth="1"/>
    <col min="6" max="6" width="25.28125" style="17" customWidth="1"/>
    <col min="7" max="7" width="3.7109375" style="1" customWidth="1"/>
    <col min="8" max="8" width="18.140625" style="1" customWidth="1"/>
    <col min="9" max="9" width="20.140625" style="1" customWidth="1"/>
    <col min="10" max="16384" width="9.140625" style="1" customWidth="1"/>
  </cols>
  <sheetData>
    <row r="2" spans="1:7" ht="21">
      <c r="A2" s="4" t="s">
        <v>60</v>
      </c>
      <c r="B2" s="4"/>
      <c r="C2" s="4"/>
      <c r="D2" s="4"/>
      <c r="E2" s="4"/>
      <c r="F2" s="4"/>
      <c r="G2" s="2"/>
    </row>
    <row r="4" spans="1:6" ht="21">
      <c r="A4" s="5" t="s">
        <v>25</v>
      </c>
      <c r="B4" s="5" t="s">
        <v>6</v>
      </c>
      <c r="C4" s="5" t="s">
        <v>26</v>
      </c>
      <c r="D4" s="5" t="s">
        <v>27</v>
      </c>
      <c r="E4" s="5" t="s">
        <v>28</v>
      </c>
      <c r="F4" s="5" t="s">
        <v>29</v>
      </c>
    </row>
    <row r="5" spans="1:6" ht="21">
      <c r="A5" s="6" t="s">
        <v>30</v>
      </c>
      <c r="B5" s="7">
        <v>5101</v>
      </c>
      <c r="C5" s="8">
        <v>419441031.34</v>
      </c>
      <c r="D5" s="8">
        <v>0</v>
      </c>
      <c r="E5" s="8">
        <v>55245339.78</v>
      </c>
      <c r="F5" s="8">
        <f>C5+E5</f>
        <v>474686371.12</v>
      </c>
    </row>
    <row r="6" spans="1:6" ht="21">
      <c r="A6" s="9" t="s">
        <v>31</v>
      </c>
      <c r="B6" s="10">
        <v>5102</v>
      </c>
      <c r="C6" s="11">
        <v>79683801.32</v>
      </c>
      <c r="D6" s="11">
        <v>0</v>
      </c>
      <c r="E6" s="11">
        <v>0</v>
      </c>
      <c r="F6" s="11">
        <f>C6</f>
        <v>79683801.32</v>
      </c>
    </row>
    <row r="7" spans="1:6" ht="21">
      <c r="A7" s="9" t="s">
        <v>32</v>
      </c>
      <c r="B7" s="10">
        <v>5103</v>
      </c>
      <c r="C7" s="11">
        <v>41279171.99</v>
      </c>
      <c r="D7" s="11">
        <v>10941</v>
      </c>
      <c r="E7" s="11">
        <v>0</v>
      </c>
      <c r="F7" s="11">
        <f>C7+D7</f>
        <v>41290112.99</v>
      </c>
    </row>
    <row r="8" spans="1:6" ht="21">
      <c r="A8" s="9" t="s">
        <v>33</v>
      </c>
      <c r="B8" s="10">
        <v>5104</v>
      </c>
      <c r="C8" s="11">
        <v>158303122.42</v>
      </c>
      <c r="D8" s="11">
        <v>1191964.66</v>
      </c>
      <c r="E8" s="11">
        <v>7056606</v>
      </c>
      <c r="F8" s="11">
        <f>C8+D8+E8</f>
        <v>166551693.07999998</v>
      </c>
    </row>
    <row r="9" spans="1:6" ht="21">
      <c r="A9" s="9" t="s">
        <v>7</v>
      </c>
      <c r="B9" s="10">
        <v>5105</v>
      </c>
      <c r="C9" s="11">
        <v>78509644.86</v>
      </c>
      <c r="D9" s="11">
        <v>7274192.58</v>
      </c>
      <c r="E9" s="11">
        <v>5070232.15</v>
      </c>
      <c r="F9" s="11">
        <f>C9+D9+E9</f>
        <v>90854069.59</v>
      </c>
    </row>
    <row r="10" spans="1:6" ht="21">
      <c r="A10" s="9" t="s">
        <v>8</v>
      </c>
      <c r="B10" s="10">
        <v>5107</v>
      </c>
      <c r="C10" s="11">
        <v>8000000</v>
      </c>
      <c r="D10" s="11">
        <v>0</v>
      </c>
      <c r="E10" s="11">
        <v>0</v>
      </c>
      <c r="F10" s="11">
        <f>C10</f>
        <v>8000000</v>
      </c>
    </row>
    <row r="11" spans="1:6" ht="21">
      <c r="A11" s="9" t="s">
        <v>24</v>
      </c>
      <c r="B11" s="10">
        <v>5203</v>
      </c>
      <c r="C11" s="11">
        <v>15112.43</v>
      </c>
      <c r="D11" s="11">
        <v>18</v>
      </c>
      <c r="E11" s="11">
        <v>0</v>
      </c>
      <c r="F11" s="11">
        <f>C11+D11</f>
        <v>15130.43</v>
      </c>
    </row>
    <row r="12" spans="1:6" ht="21">
      <c r="A12" s="12" t="s">
        <v>15</v>
      </c>
      <c r="B12" s="13">
        <v>5212</v>
      </c>
      <c r="C12" s="14">
        <v>38580</v>
      </c>
      <c r="D12" s="14">
        <v>0</v>
      </c>
      <c r="E12" s="14">
        <v>0</v>
      </c>
      <c r="F12" s="14">
        <f>C12</f>
        <v>38580</v>
      </c>
    </row>
    <row r="13" spans="1:8" s="2" customFormat="1" ht="21.75" thickBot="1">
      <c r="A13" s="15" t="s">
        <v>29</v>
      </c>
      <c r="B13" s="15"/>
      <c r="C13" s="16">
        <f>SUM(C5:C12)</f>
        <v>785270464.3599999</v>
      </c>
      <c r="D13" s="16">
        <f>SUM(D5:D12)</f>
        <v>8477116.24</v>
      </c>
      <c r="E13" s="16">
        <f>SUM(E5:E12)</f>
        <v>67372177.93</v>
      </c>
      <c r="F13" s="16">
        <f>SUM(F5:F12)</f>
        <v>861119758.53</v>
      </c>
      <c r="H13" s="3"/>
    </row>
    <row r="14" ht="21.75" thickTop="1">
      <c r="F14" s="18"/>
    </row>
    <row r="16" ht="21">
      <c r="A16" s="4" t="s">
        <v>18</v>
      </c>
    </row>
    <row r="17" ht="21">
      <c r="A17" s="17" t="s">
        <v>19</v>
      </c>
    </row>
    <row r="19" spans="1:4" ht="21">
      <c r="A19" s="4" t="s">
        <v>20</v>
      </c>
      <c r="D19" s="19">
        <v>1286383922.5200179</v>
      </c>
    </row>
    <row r="20" ht="21">
      <c r="A20" s="17" t="s">
        <v>21</v>
      </c>
    </row>
    <row r="21" spans="1:3" ht="21">
      <c r="A21" s="21" t="s">
        <v>65</v>
      </c>
      <c r="C21" s="22">
        <v>128455792.33</v>
      </c>
    </row>
    <row r="22" spans="1:3" ht="21">
      <c r="A22" s="20" t="s">
        <v>64</v>
      </c>
      <c r="C22" s="22">
        <v>85852.79999999999</v>
      </c>
    </row>
    <row r="23" spans="1:3" ht="21">
      <c r="A23" s="21" t="s">
        <v>66</v>
      </c>
      <c r="C23" s="22">
        <v>7871539.120000001</v>
      </c>
    </row>
    <row r="24" spans="1:3" ht="21">
      <c r="A24" s="21" t="s">
        <v>67</v>
      </c>
      <c r="C24" s="22">
        <v>350080</v>
      </c>
    </row>
    <row r="25" spans="1:3" ht="21">
      <c r="A25" s="21" t="s">
        <v>68</v>
      </c>
      <c r="C25" s="22">
        <v>2399983.1</v>
      </c>
    </row>
    <row r="26" spans="1:3" ht="21">
      <c r="A26" s="21" t="s">
        <v>69</v>
      </c>
      <c r="C26" s="22">
        <v>12720114.75</v>
      </c>
    </row>
    <row r="27" spans="1:3" ht="21">
      <c r="A27" s="21" t="s">
        <v>70</v>
      </c>
      <c r="C27" s="22">
        <v>299491.86</v>
      </c>
    </row>
    <row r="28" spans="1:3" ht="21">
      <c r="A28" s="23" t="s">
        <v>71</v>
      </c>
      <c r="B28" s="24"/>
      <c r="C28" s="22">
        <v>27237900.5</v>
      </c>
    </row>
    <row r="29" spans="1:3" ht="21">
      <c r="A29" s="21" t="s">
        <v>72</v>
      </c>
      <c r="C29" s="22">
        <v>645870</v>
      </c>
    </row>
    <row r="30" spans="1:3" ht="21">
      <c r="A30" s="23" t="s">
        <v>73</v>
      </c>
      <c r="C30" s="22">
        <v>17521253.58</v>
      </c>
    </row>
    <row r="31" spans="1:3" ht="21">
      <c r="A31" s="21" t="s">
        <v>74</v>
      </c>
      <c r="C31" s="22">
        <v>6209706</v>
      </c>
    </row>
    <row r="32" spans="1:3" ht="21">
      <c r="A32" s="23" t="s">
        <v>75</v>
      </c>
      <c r="B32" s="24"/>
      <c r="C32" s="25">
        <v>343675</v>
      </c>
    </row>
    <row r="33" spans="1:3" ht="21">
      <c r="A33" s="21" t="s">
        <v>76</v>
      </c>
      <c r="C33" s="22">
        <v>138432.79</v>
      </c>
    </row>
    <row r="34" spans="1:3" ht="21">
      <c r="A34" s="21" t="s">
        <v>77</v>
      </c>
      <c r="C34" s="22">
        <v>20974404.07</v>
      </c>
    </row>
    <row r="35" spans="1:3" ht="21">
      <c r="A35" s="23" t="s">
        <v>78</v>
      </c>
      <c r="B35" s="24"/>
      <c r="C35" s="25">
        <v>4280855.52</v>
      </c>
    </row>
    <row r="36" spans="1:3" ht="21">
      <c r="A36" s="21" t="s">
        <v>79</v>
      </c>
      <c r="C36" s="22">
        <v>43271196.91999999</v>
      </c>
    </row>
    <row r="37" spans="1:3" ht="21">
      <c r="A37" s="21" t="s">
        <v>80</v>
      </c>
      <c r="C37" s="22">
        <v>5198723.319999999</v>
      </c>
    </row>
    <row r="38" spans="1:3" ht="21">
      <c r="A38" s="21" t="s">
        <v>81</v>
      </c>
      <c r="C38" s="22">
        <v>1232040.89</v>
      </c>
    </row>
    <row r="39" spans="1:3" ht="21">
      <c r="A39" s="21" t="s">
        <v>82</v>
      </c>
      <c r="C39" s="22">
        <v>-1000</v>
      </c>
    </row>
    <row r="40" spans="1:4" ht="21">
      <c r="A40" s="21" t="s">
        <v>83</v>
      </c>
      <c r="C40" s="22">
        <v>146028251.44000003</v>
      </c>
      <c r="D40" s="26">
        <f>SUM(C21:C40)</f>
        <v>425264163.99</v>
      </c>
    </row>
    <row r="41" spans="1:4" ht="21.75" thickBot="1">
      <c r="A41" s="4" t="s">
        <v>22</v>
      </c>
      <c r="D41" s="81">
        <f>D19-D40</f>
        <v>861119758.5300179</v>
      </c>
    </row>
    <row r="42" ht="21.75" thickTop="1"/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T42"/>
  <sheetViews>
    <sheetView zoomScale="75" zoomScaleNormal="75" zoomScalePageLayoutView="0" workbookViewId="0" topLeftCell="A13">
      <selection activeCell="P42" sqref="P42"/>
    </sheetView>
  </sheetViews>
  <sheetFormatPr defaultColWidth="9.140625" defaultRowHeight="12.75"/>
  <cols>
    <col min="1" max="1" width="7.140625" style="61" customWidth="1"/>
    <col min="2" max="2" width="51.140625" style="17" customWidth="1"/>
    <col min="3" max="3" width="15.00390625" style="61" customWidth="1"/>
    <col min="4" max="4" width="17.8515625" style="17" bestFit="1" customWidth="1"/>
    <col min="5" max="5" width="16.28125" style="17" customWidth="1"/>
    <col min="6" max="6" width="17.140625" style="17" bestFit="1" customWidth="1"/>
    <col min="7" max="7" width="17.8515625" style="17" bestFit="1" customWidth="1"/>
    <col min="8" max="8" width="16.140625" style="17" bestFit="1" customWidth="1"/>
    <col min="9" max="9" width="18.421875" style="17" bestFit="1" customWidth="1"/>
    <col min="10" max="10" width="15.421875" style="17" bestFit="1" customWidth="1"/>
    <col min="11" max="11" width="12.28125" style="17" bestFit="1" customWidth="1"/>
    <col min="12" max="12" width="17.7109375" style="17" bestFit="1" customWidth="1"/>
    <col min="13" max="13" width="16.7109375" style="28" bestFit="1" customWidth="1"/>
    <col min="14" max="14" width="16.28125" style="28" bestFit="1" customWidth="1"/>
    <col min="15" max="15" width="17.140625" style="28" bestFit="1" customWidth="1"/>
    <col min="16" max="16" width="17.8515625" style="28" bestFit="1" customWidth="1"/>
    <col min="17" max="17" width="15.57421875" style="28" bestFit="1" customWidth="1"/>
    <col min="18" max="18" width="16.28125" style="28" bestFit="1" customWidth="1"/>
    <col min="19" max="19" width="17.7109375" style="28" bestFit="1" customWidth="1"/>
    <col min="20" max="20" width="19.8515625" style="17" customWidth="1"/>
    <col min="21" max="16384" width="9.140625" style="17" customWidth="1"/>
  </cols>
  <sheetData>
    <row r="2" spans="1:12" ht="21">
      <c r="A2" s="4" t="s">
        <v>61</v>
      </c>
      <c r="B2" s="4"/>
      <c r="C2" s="27"/>
      <c r="D2" s="4"/>
      <c r="E2" s="4"/>
      <c r="F2" s="4"/>
      <c r="G2" s="4"/>
      <c r="H2" s="4"/>
      <c r="I2" s="4"/>
      <c r="J2" s="4"/>
      <c r="K2" s="4"/>
      <c r="L2" s="4"/>
    </row>
    <row r="3" spans="1:19" ht="21">
      <c r="A3" s="29"/>
      <c r="B3" s="30"/>
      <c r="C3" s="29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1"/>
      <c r="P3" s="31"/>
      <c r="Q3" s="31"/>
      <c r="R3" s="31"/>
      <c r="S3" s="32"/>
    </row>
    <row r="4" spans="1:19" s="4" customFormat="1" ht="21">
      <c r="A4" s="296" t="s">
        <v>62</v>
      </c>
      <c r="B4" s="296" t="s">
        <v>34</v>
      </c>
      <c r="C4" s="33"/>
      <c r="D4" s="302" t="s">
        <v>35</v>
      </c>
      <c r="E4" s="303"/>
      <c r="F4" s="303"/>
      <c r="G4" s="303"/>
      <c r="H4" s="303"/>
      <c r="I4" s="303"/>
      <c r="J4" s="303"/>
      <c r="K4" s="303"/>
      <c r="L4" s="304"/>
      <c r="M4" s="305" t="s">
        <v>42</v>
      </c>
      <c r="N4" s="306"/>
      <c r="O4" s="306"/>
      <c r="P4" s="306"/>
      <c r="Q4" s="306"/>
      <c r="R4" s="307"/>
      <c r="S4" s="293" t="s">
        <v>29</v>
      </c>
    </row>
    <row r="5" spans="1:19" s="4" customFormat="1" ht="21">
      <c r="A5" s="297"/>
      <c r="B5" s="297"/>
      <c r="C5" s="34" t="s">
        <v>47</v>
      </c>
      <c r="D5" s="291" t="s">
        <v>36</v>
      </c>
      <c r="E5" s="291" t="s">
        <v>37</v>
      </c>
      <c r="F5" s="35" t="s">
        <v>38</v>
      </c>
      <c r="G5" s="36" t="s">
        <v>40</v>
      </c>
      <c r="H5" s="36" t="s">
        <v>10</v>
      </c>
      <c r="I5" s="291" t="s">
        <v>41</v>
      </c>
      <c r="J5" s="35" t="s">
        <v>12</v>
      </c>
      <c r="K5" s="291" t="s">
        <v>14</v>
      </c>
      <c r="L5" s="288" t="s">
        <v>29</v>
      </c>
      <c r="M5" s="291" t="s">
        <v>36</v>
      </c>
      <c r="N5" s="291" t="s">
        <v>37</v>
      </c>
      <c r="O5" s="35" t="s">
        <v>38</v>
      </c>
      <c r="P5" s="36" t="s">
        <v>40</v>
      </c>
      <c r="Q5" s="36" t="s">
        <v>10</v>
      </c>
      <c r="R5" s="299" t="s">
        <v>29</v>
      </c>
      <c r="S5" s="294"/>
    </row>
    <row r="6" spans="1:19" s="4" customFormat="1" ht="21">
      <c r="A6" s="297"/>
      <c r="B6" s="297"/>
      <c r="C6" s="34" t="s">
        <v>34</v>
      </c>
      <c r="D6" s="292"/>
      <c r="E6" s="292"/>
      <c r="F6" s="37" t="s">
        <v>39</v>
      </c>
      <c r="G6" s="38" t="s">
        <v>9</v>
      </c>
      <c r="H6" s="38" t="s">
        <v>11</v>
      </c>
      <c r="I6" s="292"/>
      <c r="J6" s="37" t="s">
        <v>13</v>
      </c>
      <c r="K6" s="292"/>
      <c r="L6" s="289"/>
      <c r="M6" s="292"/>
      <c r="N6" s="292"/>
      <c r="O6" s="37" t="s">
        <v>39</v>
      </c>
      <c r="P6" s="38" t="s">
        <v>9</v>
      </c>
      <c r="Q6" s="38" t="s">
        <v>11</v>
      </c>
      <c r="R6" s="300"/>
      <c r="S6" s="294"/>
    </row>
    <row r="7" spans="1:19" s="4" customFormat="1" ht="21">
      <c r="A7" s="298"/>
      <c r="B7" s="298"/>
      <c r="C7" s="39"/>
      <c r="D7" s="40">
        <v>5101</v>
      </c>
      <c r="E7" s="40">
        <v>5102</v>
      </c>
      <c r="F7" s="41">
        <v>5103</v>
      </c>
      <c r="G7" s="40">
        <v>5104</v>
      </c>
      <c r="H7" s="40">
        <v>5105</v>
      </c>
      <c r="I7" s="41">
        <v>5107</v>
      </c>
      <c r="J7" s="41">
        <v>5203</v>
      </c>
      <c r="K7" s="41">
        <v>5212</v>
      </c>
      <c r="L7" s="290"/>
      <c r="M7" s="40">
        <v>5101</v>
      </c>
      <c r="N7" s="40">
        <v>5102</v>
      </c>
      <c r="O7" s="41">
        <v>5103</v>
      </c>
      <c r="P7" s="40">
        <v>5104</v>
      </c>
      <c r="Q7" s="40">
        <v>5105</v>
      </c>
      <c r="R7" s="301"/>
      <c r="S7" s="295"/>
    </row>
    <row r="8" spans="1:19" ht="21">
      <c r="A8" s="7"/>
      <c r="B8" s="42" t="s">
        <v>43</v>
      </c>
      <c r="C8" s="43"/>
      <c r="D8" s="6"/>
      <c r="E8" s="6"/>
      <c r="F8" s="6"/>
      <c r="G8" s="6"/>
      <c r="H8" s="6"/>
      <c r="I8" s="6"/>
      <c r="J8" s="6"/>
      <c r="K8" s="6"/>
      <c r="L8" s="65"/>
      <c r="M8" s="44"/>
      <c r="N8" s="44"/>
      <c r="O8" s="44"/>
      <c r="P8" s="44"/>
      <c r="Q8" s="44"/>
      <c r="R8" s="67"/>
      <c r="S8" s="68"/>
    </row>
    <row r="9" spans="1:19" ht="21">
      <c r="A9" s="45">
        <v>1</v>
      </c>
      <c r="B9" s="9" t="s">
        <v>87</v>
      </c>
      <c r="C9" s="10">
        <v>2100700005</v>
      </c>
      <c r="D9" s="73">
        <v>28694593.570000004</v>
      </c>
      <c r="E9" s="73">
        <v>1607032.2999999998</v>
      </c>
      <c r="F9" s="73">
        <v>2133332.09</v>
      </c>
      <c r="G9" s="73">
        <v>14349063.879999999</v>
      </c>
      <c r="H9" s="73">
        <v>1682645.75</v>
      </c>
      <c r="I9" s="74"/>
      <c r="J9" s="74"/>
      <c r="K9" s="74"/>
      <c r="L9" s="66">
        <f aca="true" t="shared" si="0" ref="L9:L15">SUM(D9:K9)</f>
        <v>48466667.59</v>
      </c>
      <c r="M9" s="73">
        <v>2953381.895031809</v>
      </c>
      <c r="N9" s="73">
        <v>882.6157989228008</v>
      </c>
      <c r="O9" s="73">
        <v>904.883303411131</v>
      </c>
      <c r="P9" s="73">
        <v>976757.6486040923</v>
      </c>
      <c r="Q9" s="73">
        <v>1107899.954495819</v>
      </c>
      <c r="R9" s="69">
        <f aca="true" t="shared" si="1" ref="R9:R41">SUM(M9:Q9)</f>
        <v>5039826.997234054</v>
      </c>
      <c r="S9" s="70">
        <f aca="true" t="shared" si="2" ref="S9:S15">R9+L9</f>
        <v>53506494.58723406</v>
      </c>
    </row>
    <row r="10" spans="1:19" ht="21">
      <c r="A10" s="10">
        <v>2</v>
      </c>
      <c r="B10" s="9" t="s">
        <v>88</v>
      </c>
      <c r="C10" s="10">
        <v>2100700006</v>
      </c>
      <c r="D10" s="73">
        <v>77326214.57</v>
      </c>
      <c r="E10" s="73">
        <v>2996631.5</v>
      </c>
      <c r="F10" s="73">
        <v>2545371.38</v>
      </c>
      <c r="G10" s="73">
        <v>8153048.66</v>
      </c>
      <c r="H10" s="73">
        <v>1883553.2500000002</v>
      </c>
      <c r="I10" s="74"/>
      <c r="J10" s="73">
        <v>42</v>
      </c>
      <c r="K10" s="74"/>
      <c r="L10" s="66">
        <f t="shared" si="0"/>
        <v>92904861.35999998</v>
      </c>
      <c r="M10" s="73">
        <v>7738608.256602335</v>
      </c>
      <c r="N10" s="73">
        <v>2312.67684021544</v>
      </c>
      <c r="O10" s="73">
        <v>2371.0233393177737</v>
      </c>
      <c r="P10" s="73">
        <v>2559352.3197600897</v>
      </c>
      <c r="Q10" s="73">
        <v>2902978.3617801843</v>
      </c>
      <c r="R10" s="69">
        <f t="shared" si="1"/>
        <v>13205622.638322141</v>
      </c>
      <c r="S10" s="70">
        <f t="shared" si="2"/>
        <v>106110483.99832213</v>
      </c>
    </row>
    <row r="11" spans="1:19" ht="21">
      <c r="A11" s="10">
        <v>3</v>
      </c>
      <c r="B11" s="9" t="s">
        <v>89</v>
      </c>
      <c r="C11" s="10">
        <v>2100700007</v>
      </c>
      <c r="D11" s="73">
        <v>41968348.309999995</v>
      </c>
      <c r="E11" s="73">
        <v>2997723</v>
      </c>
      <c r="F11" s="73">
        <v>1294001</v>
      </c>
      <c r="G11" s="73">
        <v>9560464.71</v>
      </c>
      <c r="H11" s="73">
        <v>10865254.43</v>
      </c>
      <c r="I11" s="74"/>
      <c r="J11" s="74"/>
      <c r="K11" s="74"/>
      <c r="L11" s="66">
        <f t="shared" si="0"/>
        <v>66685791.449999996</v>
      </c>
      <c r="M11" s="73">
        <v>3775842.675926742</v>
      </c>
      <c r="N11" s="73">
        <v>1128.407540394973</v>
      </c>
      <c r="O11" s="73">
        <v>1156.8761220825852</v>
      </c>
      <c r="P11" s="73">
        <v>1070663.864603661</v>
      </c>
      <c r="Q11" s="73">
        <v>1416429.0557478194</v>
      </c>
      <c r="R11" s="69">
        <f t="shared" si="1"/>
        <v>6265220.8799407</v>
      </c>
      <c r="S11" s="70">
        <f t="shared" si="2"/>
        <v>72951012.32994069</v>
      </c>
    </row>
    <row r="12" spans="1:19" ht="21">
      <c r="A12" s="10">
        <v>4</v>
      </c>
      <c r="B12" s="9" t="s">
        <v>90</v>
      </c>
      <c r="C12" s="10">
        <v>2100700017</v>
      </c>
      <c r="D12" s="62">
        <v>18960378.490000002</v>
      </c>
      <c r="E12" s="62">
        <v>12444711.93</v>
      </c>
      <c r="F12" s="62">
        <v>3718135.88</v>
      </c>
      <c r="G12" s="62">
        <v>15683612.25</v>
      </c>
      <c r="H12" s="62">
        <v>1812230.5200000003</v>
      </c>
      <c r="I12" s="62">
        <v>8000000</v>
      </c>
      <c r="J12" s="72"/>
      <c r="K12" s="72"/>
      <c r="L12" s="66">
        <f t="shared" si="0"/>
        <v>60619069.07000001</v>
      </c>
      <c r="M12" s="62">
        <v>1943998.209388026</v>
      </c>
      <c r="N12" s="62">
        <v>580.9622980251346</v>
      </c>
      <c r="O12" s="62">
        <v>595.6193895870736</v>
      </c>
      <c r="P12" s="62">
        <v>642878.6045025787</v>
      </c>
      <c r="Q12" s="62">
        <v>729250.6029592735</v>
      </c>
      <c r="R12" s="69">
        <f t="shared" si="1"/>
        <v>3317303.99853749</v>
      </c>
      <c r="S12" s="70">
        <f t="shared" si="2"/>
        <v>63936373.068537496</v>
      </c>
    </row>
    <row r="13" spans="1:19" ht="21">
      <c r="A13" s="10">
        <v>5</v>
      </c>
      <c r="B13" s="47" t="s">
        <v>91</v>
      </c>
      <c r="C13" s="48">
        <v>2100700023</v>
      </c>
      <c r="D13" s="62">
        <v>37174075.67</v>
      </c>
      <c r="E13" s="62">
        <v>5842546.65</v>
      </c>
      <c r="F13" s="62">
        <v>1248616</v>
      </c>
      <c r="G13" s="62">
        <v>5314705.69</v>
      </c>
      <c r="H13" s="62">
        <v>1084154.9300000002</v>
      </c>
      <c r="I13" s="72"/>
      <c r="J13" s="72"/>
      <c r="K13" s="72"/>
      <c r="L13" s="66">
        <f t="shared" si="0"/>
        <v>50664098.94</v>
      </c>
      <c r="M13" s="62">
        <v>3252458.5426299665</v>
      </c>
      <c r="N13" s="62">
        <v>971.9946140035906</v>
      </c>
      <c r="O13" s="62">
        <v>996.5170556552962</v>
      </c>
      <c r="P13" s="62">
        <v>1075669.8155513424</v>
      </c>
      <c r="Q13" s="62">
        <v>1220092.354951092</v>
      </c>
      <c r="R13" s="69">
        <f t="shared" si="1"/>
        <v>5550189.22480206</v>
      </c>
      <c r="S13" s="70">
        <f t="shared" si="2"/>
        <v>56214288.16480206</v>
      </c>
    </row>
    <row r="14" spans="1:19" ht="21">
      <c r="A14" s="10">
        <v>6</v>
      </c>
      <c r="B14" s="9" t="s">
        <v>92</v>
      </c>
      <c r="C14" s="10">
        <v>2100700026</v>
      </c>
      <c r="D14" s="62">
        <v>7887185.12</v>
      </c>
      <c r="E14" s="62">
        <v>2075585.9699999997</v>
      </c>
      <c r="F14" s="62">
        <v>1462668.07</v>
      </c>
      <c r="G14" s="62">
        <v>7303361.370000001</v>
      </c>
      <c r="H14" s="62">
        <v>492299.02999999985</v>
      </c>
      <c r="I14" s="72"/>
      <c r="J14" s="72"/>
      <c r="K14" s="72"/>
      <c r="L14" s="66">
        <f t="shared" si="0"/>
        <v>19221099.560000002</v>
      </c>
      <c r="M14" s="62">
        <v>710307.0380456249</v>
      </c>
      <c r="N14" s="62">
        <v>212.27468581687612</v>
      </c>
      <c r="O14" s="62">
        <v>217.63016157989227</v>
      </c>
      <c r="P14" s="62">
        <v>234916.39649971845</v>
      </c>
      <c r="Q14" s="62">
        <v>266456.951081273</v>
      </c>
      <c r="R14" s="69">
        <f t="shared" si="1"/>
        <v>1212110.290474013</v>
      </c>
      <c r="S14" s="70">
        <f t="shared" si="2"/>
        <v>20433209.850474015</v>
      </c>
    </row>
    <row r="15" spans="1:19" ht="21">
      <c r="A15" s="10"/>
      <c r="B15" s="9" t="s">
        <v>93</v>
      </c>
      <c r="C15" s="10">
        <v>2100700027</v>
      </c>
      <c r="D15" s="62">
        <v>5161279.430000001</v>
      </c>
      <c r="E15" s="62">
        <v>764851</v>
      </c>
      <c r="F15" s="62">
        <v>1939904.86</v>
      </c>
      <c r="G15" s="62">
        <v>5437568.57</v>
      </c>
      <c r="H15" s="62">
        <v>432183.77999999997</v>
      </c>
      <c r="I15" s="72"/>
      <c r="J15" s="72"/>
      <c r="K15" s="72"/>
      <c r="L15" s="66">
        <f t="shared" si="0"/>
        <v>13735787.64</v>
      </c>
      <c r="M15" s="73">
        <v>672922.4570958551</v>
      </c>
      <c r="N15" s="73">
        <v>201.10233393177737</v>
      </c>
      <c r="O15" s="73">
        <v>206.17594254937163</v>
      </c>
      <c r="P15" s="73">
        <v>222552.3756313122</v>
      </c>
      <c r="Q15" s="73">
        <v>252432.9010243639</v>
      </c>
      <c r="R15" s="69">
        <f t="shared" si="1"/>
        <v>1148315.0120280124</v>
      </c>
      <c r="S15" s="70">
        <f t="shared" si="2"/>
        <v>14884102.652028013</v>
      </c>
    </row>
    <row r="16" spans="1:19" ht="21">
      <c r="A16" s="7"/>
      <c r="B16" s="42" t="s">
        <v>46</v>
      </c>
      <c r="C16" s="53"/>
      <c r="D16" s="54"/>
      <c r="E16" s="54"/>
      <c r="F16" s="54"/>
      <c r="G16" s="54"/>
      <c r="H16" s="54"/>
      <c r="I16" s="51"/>
      <c r="J16" s="51"/>
      <c r="K16" s="54"/>
      <c r="L16" s="66"/>
      <c r="M16" s="54"/>
      <c r="N16" s="54"/>
      <c r="O16" s="54"/>
      <c r="P16" s="54"/>
      <c r="Q16" s="54"/>
      <c r="R16" s="69">
        <f t="shared" si="1"/>
        <v>0</v>
      </c>
      <c r="S16" s="70">
        <f aca="true" t="shared" si="3" ref="S16:S31">L16+R16</f>
        <v>0</v>
      </c>
    </row>
    <row r="17" spans="1:19" ht="21">
      <c r="A17" s="10">
        <v>1</v>
      </c>
      <c r="B17" s="9" t="s">
        <v>99</v>
      </c>
      <c r="C17" s="10">
        <v>2100700013</v>
      </c>
      <c r="D17" s="55">
        <v>14687306</v>
      </c>
      <c r="E17" s="55">
        <v>3619371.8</v>
      </c>
      <c r="F17" s="55">
        <v>1818359</v>
      </c>
      <c r="G17" s="55">
        <v>6239858.77</v>
      </c>
      <c r="H17" s="55">
        <v>4620041.840000001</v>
      </c>
      <c r="I17" s="75"/>
      <c r="J17" s="75"/>
      <c r="K17" s="76"/>
      <c r="L17" s="66">
        <f aca="true" t="shared" si="4" ref="L17:L28">SUM(D17:K17)</f>
        <v>30984937.41</v>
      </c>
      <c r="M17" s="77">
        <v>1198521.322944345</v>
      </c>
      <c r="N17" s="77">
        <v>379.8599640933573</v>
      </c>
      <c r="O17" s="77">
        <v>389.44344703770196</v>
      </c>
      <c r="P17" s="73">
        <v>36706.113105924596</v>
      </c>
      <c r="Q17" s="73">
        <v>470571.63538599655</v>
      </c>
      <c r="R17" s="69">
        <f t="shared" si="1"/>
        <v>1706568.3748473972</v>
      </c>
      <c r="S17" s="70">
        <f t="shared" si="3"/>
        <v>32691505.784847397</v>
      </c>
    </row>
    <row r="18" spans="1:19" ht="21">
      <c r="A18" s="10">
        <v>2</v>
      </c>
      <c r="B18" s="9" t="s">
        <v>100</v>
      </c>
      <c r="C18" s="10">
        <v>2100700019</v>
      </c>
      <c r="D18" s="56">
        <v>13865754.51</v>
      </c>
      <c r="E18" s="56">
        <v>4898607.95</v>
      </c>
      <c r="F18" s="56">
        <v>2108132.7</v>
      </c>
      <c r="G18" s="56">
        <v>3840935.99</v>
      </c>
      <c r="H18" s="56">
        <v>3008727.2199999983</v>
      </c>
      <c r="I18" s="78"/>
      <c r="J18" s="75"/>
      <c r="K18" s="79"/>
      <c r="L18" s="66">
        <f t="shared" si="4"/>
        <v>27722158.369999997</v>
      </c>
      <c r="M18" s="77">
        <v>1374774.4586714543</v>
      </c>
      <c r="N18" s="77">
        <v>435.721723518851</v>
      </c>
      <c r="O18" s="77">
        <v>446.7145421903052</v>
      </c>
      <c r="P18" s="73">
        <v>42104.07091561939</v>
      </c>
      <c r="Q18" s="73">
        <v>539773.3464721725</v>
      </c>
      <c r="R18" s="69">
        <f t="shared" si="1"/>
        <v>1957534.3123249554</v>
      </c>
      <c r="S18" s="70">
        <f t="shared" si="3"/>
        <v>29679692.682324953</v>
      </c>
    </row>
    <row r="19" spans="1:19" ht="21">
      <c r="A19" s="10">
        <v>3</v>
      </c>
      <c r="B19" s="9" t="s">
        <v>101</v>
      </c>
      <c r="C19" s="10">
        <v>2100700010</v>
      </c>
      <c r="D19" s="56">
        <v>9744265.9</v>
      </c>
      <c r="E19" s="56">
        <v>612901</v>
      </c>
      <c r="F19" s="56">
        <v>1785615</v>
      </c>
      <c r="G19" s="56">
        <v>2256541.31</v>
      </c>
      <c r="H19" s="56">
        <v>2511989.5500000007</v>
      </c>
      <c r="I19" s="79"/>
      <c r="J19" s="77">
        <v>0</v>
      </c>
      <c r="K19" s="79"/>
      <c r="L19" s="66">
        <f t="shared" si="4"/>
        <v>16911312.76</v>
      </c>
      <c r="M19" s="77">
        <v>881265.6786355476</v>
      </c>
      <c r="N19" s="77">
        <v>279.3087971274686</v>
      </c>
      <c r="O19" s="77">
        <v>286.35547576301616</v>
      </c>
      <c r="P19" s="73">
        <v>26989.78904847397</v>
      </c>
      <c r="Q19" s="73">
        <v>346008.55543087976</v>
      </c>
      <c r="R19" s="69">
        <f t="shared" si="1"/>
        <v>1254829.6873877917</v>
      </c>
      <c r="S19" s="70">
        <f t="shared" si="3"/>
        <v>18166142.447387792</v>
      </c>
    </row>
    <row r="20" spans="1:19" ht="21">
      <c r="A20" s="10">
        <v>4</v>
      </c>
      <c r="B20" s="9" t="s">
        <v>102</v>
      </c>
      <c r="C20" s="10">
        <v>2100700035</v>
      </c>
      <c r="D20" s="56">
        <v>8435687.1</v>
      </c>
      <c r="E20" s="56">
        <v>1592428.54</v>
      </c>
      <c r="F20" s="56">
        <v>1304739</v>
      </c>
      <c r="G20" s="56">
        <v>1263182.0100000002</v>
      </c>
      <c r="H20" s="56">
        <v>2975437.0500000045</v>
      </c>
      <c r="I20" s="79"/>
      <c r="J20" s="75"/>
      <c r="K20" s="78"/>
      <c r="L20" s="66">
        <f t="shared" si="4"/>
        <v>15571473.700000005</v>
      </c>
      <c r="M20" s="77">
        <v>916516.3057809696</v>
      </c>
      <c r="N20" s="77">
        <v>290.4811490125673</v>
      </c>
      <c r="O20" s="77">
        <v>297.8096947935368</v>
      </c>
      <c r="P20" s="73">
        <v>28069.380610412925</v>
      </c>
      <c r="Q20" s="73">
        <v>359848.897648115</v>
      </c>
      <c r="R20" s="69">
        <f t="shared" si="1"/>
        <v>1305022.8748833037</v>
      </c>
      <c r="S20" s="70">
        <f t="shared" si="3"/>
        <v>16876496.57488331</v>
      </c>
    </row>
    <row r="21" spans="1:19" ht="21">
      <c r="A21" s="10">
        <v>5</v>
      </c>
      <c r="B21" s="9" t="s">
        <v>103</v>
      </c>
      <c r="C21" s="10">
        <v>2100700008</v>
      </c>
      <c r="D21" s="56">
        <v>11576883.7</v>
      </c>
      <c r="E21" s="56">
        <v>1771745</v>
      </c>
      <c r="F21" s="56">
        <v>2039839.8399999999</v>
      </c>
      <c r="G21" s="56">
        <v>4007523.3</v>
      </c>
      <c r="H21" s="56">
        <v>3429793.1899999985</v>
      </c>
      <c r="I21" s="79"/>
      <c r="J21" s="77">
        <v>2</v>
      </c>
      <c r="K21" s="75"/>
      <c r="L21" s="66">
        <f t="shared" si="4"/>
        <v>22825787.029999997</v>
      </c>
      <c r="M21" s="77">
        <v>1057518.814362657</v>
      </c>
      <c r="N21" s="77">
        <v>335.1705565529623</v>
      </c>
      <c r="O21" s="77">
        <v>343.62657091561937</v>
      </c>
      <c r="P21" s="73">
        <v>32387.74685816876</v>
      </c>
      <c r="Q21" s="73">
        <v>415210.2665170558</v>
      </c>
      <c r="R21" s="69">
        <f t="shared" si="1"/>
        <v>1505795.6248653503</v>
      </c>
      <c r="S21" s="70">
        <f t="shared" si="3"/>
        <v>24331582.654865347</v>
      </c>
    </row>
    <row r="22" spans="1:19" ht="21">
      <c r="A22" s="10">
        <v>6</v>
      </c>
      <c r="B22" s="9" t="s">
        <v>104</v>
      </c>
      <c r="C22" s="10">
        <v>2100700015</v>
      </c>
      <c r="D22" s="56">
        <v>8448928.54</v>
      </c>
      <c r="E22" s="56">
        <v>2603362.76</v>
      </c>
      <c r="F22" s="56">
        <v>1132965.24</v>
      </c>
      <c r="G22" s="56">
        <v>2861026.4999999995</v>
      </c>
      <c r="H22" s="56">
        <v>1942392.1999999997</v>
      </c>
      <c r="I22" s="78"/>
      <c r="J22" s="77">
        <v>12614.199999999999</v>
      </c>
      <c r="K22" s="75"/>
      <c r="L22" s="66">
        <f t="shared" si="4"/>
        <v>17001289.439999998</v>
      </c>
      <c r="M22" s="77">
        <v>810764.4243447038</v>
      </c>
      <c r="N22" s="77">
        <v>256.9640933572711</v>
      </c>
      <c r="O22" s="77">
        <v>263.44703770197486</v>
      </c>
      <c r="P22" s="73">
        <v>24830.60592459605</v>
      </c>
      <c r="Q22" s="73">
        <v>318327.8709964094</v>
      </c>
      <c r="R22" s="69">
        <f t="shared" si="1"/>
        <v>1154443.3123967685</v>
      </c>
      <c r="S22" s="70">
        <f t="shared" si="3"/>
        <v>18155732.752396766</v>
      </c>
    </row>
    <row r="23" spans="1:19" ht="21">
      <c r="A23" s="10">
        <v>7</v>
      </c>
      <c r="B23" s="9" t="s">
        <v>105</v>
      </c>
      <c r="C23" s="10">
        <v>2100700009</v>
      </c>
      <c r="D23" s="56">
        <v>10006607.860000001</v>
      </c>
      <c r="E23" s="56">
        <v>1849595</v>
      </c>
      <c r="F23" s="56">
        <v>2426407.1</v>
      </c>
      <c r="G23" s="56">
        <v>2063253.87</v>
      </c>
      <c r="H23" s="56">
        <v>2697765.7600000007</v>
      </c>
      <c r="I23" s="78"/>
      <c r="J23" s="75"/>
      <c r="K23" s="75"/>
      <c r="L23" s="66">
        <f t="shared" si="4"/>
        <v>19043629.590000004</v>
      </c>
      <c r="M23" s="77">
        <v>810764.4243447038</v>
      </c>
      <c r="N23" s="77">
        <v>256.9640933572711</v>
      </c>
      <c r="O23" s="77">
        <v>263.44703770197486</v>
      </c>
      <c r="P23" s="73">
        <v>24830.60592459605</v>
      </c>
      <c r="Q23" s="73">
        <v>318327.8709964094</v>
      </c>
      <c r="R23" s="69">
        <f t="shared" si="1"/>
        <v>1154443.3123967685</v>
      </c>
      <c r="S23" s="70">
        <f t="shared" si="3"/>
        <v>20198072.902396772</v>
      </c>
    </row>
    <row r="24" spans="1:19" ht="21">
      <c r="A24" s="10">
        <v>8</v>
      </c>
      <c r="B24" s="9" t="s">
        <v>106</v>
      </c>
      <c r="C24" s="10">
        <v>2100700020</v>
      </c>
      <c r="D24" s="56">
        <v>11744272.139999999</v>
      </c>
      <c r="E24" s="56">
        <v>4781214.800000001</v>
      </c>
      <c r="F24" s="56">
        <v>2795483.3</v>
      </c>
      <c r="G24" s="56">
        <v>3823003.16</v>
      </c>
      <c r="H24" s="56">
        <v>4021007.78</v>
      </c>
      <c r="I24" s="78"/>
      <c r="J24" s="75"/>
      <c r="K24" s="75"/>
      <c r="L24" s="66">
        <f t="shared" si="4"/>
        <v>27164981.18</v>
      </c>
      <c r="M24" s="62">
        <v>1057518.814362657</v>
      </c>
      <c r="N24" s="62">
        <v>335.1705565529623</v>
      </c>
      <c r="O24" s="62">
        <v>343.62657091561937</v>
      </c>
      <c r="P24" s="62">
        <v>32387.74685816876</v>
      </c>
      <c r="Q24" s="62">
        <v>415210.2665170558</v>
      </c>
      <c r="R24" s="69">
        <f t="shared" si="1"/>
        <v>1505795.6248653503</v>
      </c>
      <c r="S24" s="70">
        <f t="shared" si="3"/>
        <v>28670776.80486535</v>
      </c>
    </row>
    <row r="25" spans="1:19" ht="21">
      <c r="A25" s="10">
        <v>9</v>
      </c>
      <c r="B25" s="9" t="s">
        <v>107</v>
      </c>
      <c r="C25" s="10">
        <v>2100700011</v>
      </c>
      <c r="D25" s="56">
        <v>13361646.8</v>
      </c>
      <c r="E25" s="56">
        <v>2696177.5</v>
      </c>
      <c r="F25" s="56">
        <v>2173968</v>
      </c>
      <c r="G25" s="56">
        <v>3882716.05</v>
      </c>
      <c r="H25" s="56">
        <v>4023278.6800000006</v>
      </c>
      <c r="I25" s="78"/>
      <c r="J25" s="77">
        <v>5.820766091346741E-11</v>
      </c>
      <c r="K25" s="75"/>
      <c r="L25" s="66">
        <f t="shared" si="4"/>
        <v>26137787.03</v>
      </c>
      <c r="M25" s="62">
        <v>1233771.9500897664</v>
      </c>
      <c r="N25" s="62">
        <v>391.03231597845604</v>
      </c>
      <c r="O25" s="62">
        <v>400.89766606822263</v>
      </c>
      <c r="P25" s="62">
        <v>37785.70466786355</v>
      </c>
      <c r="Q25" s="62">
        <v>484411.9776032317</v>
      </c>
      <c r="R25" s="69">
        <f t="shared" si="1"/>
        <v>1756761.5623429082</v>
      </c>
      <c r="S25" s="70">
        <f t="shared" si="3"/>
        <v>27894548.59234291</v>
      </c>
    </row>
    <row r="26" spans="1:19" ht="21">
      <c r="A26" s="10">
        <v>10</v>
      </c>
      <c r="B26" s="9" t="s">
        <v>108</v>
      </c>
      <c r="C26" s="10">
        <v>2100700012</v>
      </c>
      <c r="D26" s="56">
        <v>13265893.65</v>
      </c>
      <c r="E26" s="56">
        <v>2258487.76</v>
      </c>
      <c r="F26" s="56">
        <v>1381718</v>
      </c>
      <c r="G26" s="56">
        <v>2056952.9399999997</v>
      </c>
      <c r="H26" s="56">
        <v>3066774.2200000007</v>
      </c>
      <c r="I26" s="78"/>
      <c r="J26" s="77">
        <v>1</v>
      </c>
      <c r="K26" s="75"/>
      <c r="L26" s="66">
        <f t="shared" si="4"/>
        <v>22029827.57</v>
      </c>
      <c r="M26" s="77">
        <v>1022268.1872172352</v>
      </c>
      <c r="N26" s="77">
        <v>323.99820466786355</v>
      </c>
      <c r="O26" s="77">
        <v>332.17235188509875</v>
      </c>
      <c r="P26" s="73">
        <v>31308.1552962298</v>
      </c>
      <c r="Q26" s="73">
        <v>401369.9242998205</v>
      </c>
      <c r="R26" s="69">
        <f t="shared" si="1"/>
        <v>1455602.4373698386</v>
      </c>
      <c r="S26" s="70">
        <f t="shared" si="3"/>
        <v>23485430.00736984</v>
      </c>
    </row>
    <row r="27" spans="1:19" ht="21">
      <c r="A27" s="10">
        <v>11</v>
      </c>
      <c r="B27" s="9" t="s">
        <v>109</v>
      </c>
      <c r="C27" s="10">
        <v>2100700016</v>
      </c>
      <c r="D27" s="56">
        <v>8462587.45</v>
      </c>
      <c r="E27" s="56">
        <v>2307114</v>
      </c>
      <c r="F27" s="56">
        <v>2205692.1</v>
      </c>
      <c r="G27" s="56">
        <v>1812461.17</v>
      </c>
      <c r="H27" s="56">
        <v>1198696.33</v>
      </c>
      <c r="I27" s="79"/>
      <c r="J27" s="75"/>
      <c r="K27" s="75"/>
      <c r="L27" s="66">
        <f t="shared" si="4"/>
        <v>15986551.049999999</v>
      </c>
      <c r="M27" s="62">
        <v>740263.1700538599</v>
      </c>
      <c r="N27" s="62">
        <v>234.6193895870736</v>
      </c>
      <c r="O27" s="62">
        <v>240.53859964093357</v>
      </c>
      <c r="P27" s="62">
        <v>22671.422800718134</v>
      </c>
      <c r="Q27" s="62">
        <v>290647.186561939</v>
      </c>
      <c r="R27" s="69">
        <f t="shared" si="1"/>
        <v>1054056.937405745</v>
      </c>
      <c r="S27" s="70">
        <f t="shared" si="3"/>
        <v>17040607.987405743</v>
      </c>
    </row>
    <row r="28" spans="1:19" ht="21">
      <c r="A28" s="10">
        <v>12</v>
      </c>
      <c r="B28" s="9" t="s">
        <v>110</v>
      </c>
      <c r="C28" s="10">
        <v>2100700014</v>
      </c>
      <c r="D28" s="56">
        <v>10902993.13</v>
      </c>
      <c r="E28" s="56">
        <v>3229893.91</v>
      </c>
      <c r="F28" s="56">
        <v>1272207</v>
      </c>
      <c r="G28" s="56">
        <v>1711533.91</v>
      </c>
      <c r="H28" s="56">
        <v>2360736.7299999995</v>
      </c>
      <c r="I28" s="78"/>
      <c r="J28" s="77">
        <v>3</v>
      </c>
      <c r="K28" s="75"/>
      <c r="L28" s="66">
        <f t="shared" si="4"/>
        <v>19477367.68</v>
      </c>
      <c r="M28" s="62">
        <v>775513.7971992819</v>
      </c>
      <c r="N28" s="62">
        <v>245.79174147217236</v>
      </c>
      <c r="O28" s="62">
        <v>251.99281867145422</v>
      </c>
      <c r="P28" s="62">
        <v>23751.01436265709</v>
      </c>
      <c r="Q28" s="62">
        <v>304487.52877917426</v>
      </c>
      <c r="R28" s="69">
        <f t="shared" si="1"/>
        <v>1104250.124901257</v>
      </c>
      <c r="S28" s="70">
        <f t="shared" si="3"/>
        <v>20581617.804901257</v>
      </c>
    </row>
    <row r="29" spans="1:19" ht="21">
      <c r="A29" s="10">
        <v>13</v>
      </c>
      <c r="B29" s="9" t="s">
        <v>111</v>
      </c>
      <c r="C29" s="10">
        <v>2100700018</v>
      </c>
      <c r="D29" s="56">
        <v>5495152.85</v>
      </c>
      <c r="E29" s="56">
        <v>1993771.5</v>
      </c>
      <c r="F29" s="56">
        <v>325221.73</v>
      </c>
      <c r="G29" s="56">
        <v>2163293.87</v>
      </c>
      <c r="H29" s="56">
        <v>998153.16</v>
      </c>
      <c r="I29" s="79"/>
      <c r="J29" s="77">
        <v>29</v>
      </c>
      <c r="K29" s="78"/>
      <c r="L29" s="66">
        <f>SUM(D29:K29)</f>
        <v>10975622.11</v>
      </c>
      <c r="M29" s="62">
        <v>493508.7800359067</v>
      </c>
      <c r="N29" s="62">
        <v>156.4129263913824</v>
      </c>
      <c r="O29" s="62">
        <v>160.35906642728904</v>
      </c>
      <c r="P29" s="62">
        <v>15114.281867145422</v>
      </c>
      <c r="Q29" s="62">
        <v>193764.7910412927</v>
      </c>
      <c r="R29" s="69">
        <f t="shared" si="1"/>
        <v>702704.6249371635</v>
      </c>
      <c r="S29" s="70">
        <f t="shared" si="3"/>
        <v>11678326.734937163</v>
      </c>
    </row>
    <row r="30" spans="1:19" ht="21">
      <c r="A30" s="10">
        <v>14</v>
      </c>
      <c r="B30" s="9" t="s">
        <v>112</v>
      </c>
      <c r="C30" s="10">
        <v>2100700021</v>
      </c>
      <c r="D30" s="56">
        <v>7071950.85</v>
      </c>
      <c r="E30" s="56">
        <v>2728151</v>
      </c>
      <c r="F30" s="56">
        <v>990085</v>
      </c>
      <c r="G30" s="56">
        <v>2324069.35</v>
      </c>
      <c r="H30" s="56">
        <v>1930848.6699999988</v>
      </c>
      <c r="I30" s="78"/>
      <c r="J30" s="75"/>
      <c r="K30" s="57"/>
      <c r="L30" s="66">
        <f>SUM(D30:K30)</f>
        <v>15045104.869999997</v>
      </c>
      <c r="M30" s="77">
        <v>599260.6614721725</v>
      </c>
      <c r="N30" s="77">
        <v>189.92998204667865</v>
      </c>
      <c r="O30" s="77">
        <v>194.72172351885098</v>
      </c>
      <c r="P30" s="73">
        <v>18353.056552962298</v>
      </c>
      <c r="Q30" s="73">
        <v>235285.81769299827</v>
      </c>
      <c r="R30" s="69">
        <f t="shared" si="1"/>
        <v>853284.1874236986</v>
      </c>
      <c r="S30" s="70">
        <f t="shared" si="3"/>
        <v>15898389.057423696</v>
      </c>
    </row>
    <row r="31" spans="1:19" ht="21">
      <c r="A31" s="10">
        <v>15</v>
      </c>
      <c r="B31" s="9" t="s">
        <v>113</v>
      </c>
      <c r="C31" s="10">
        <v>2100700022</v>
      </c>
      <c r="D31" s="56">
        <v>5644238.550000001</v>
      </c>
      <c r="E31" s="56">
        <v>768668</v>
      </c>
      <c r="F31" s="56">
        <v>249643</v>
      </c>
      <c r="G31" s="56">
        <v>1671229</v>
      </c>
      <c r="H31" s="56">
        <v>2046881.25</v>
      </c>
      <c r="I31" s="57"/>
      <c r="J31" s="75"/>
      <c r="K31" s="78"/>
      <c r="L31" s="66">
        <f>SUM(D31:K31)</f>
        <v>10380659.8</v>
      </c>
      <c r="M31" s="77">
        <v>352506.27145421907</v>
      </c>
      <c r="N31" s="77">
        <v>111.72351885098743</v>
      </c>
      <c r="O31" s="77">
        <v>114.54219030520646</v>
      </c>
      <c r="P31" s="73">
        <v>10795.915619389587</v>
      </c>
      <c r="Q31" s="73">
        <v>138403.42217235191</v>
      </c>
      <c r="R31" s="69">
        <f t="shared" si="1"/>
        <v>501931.8749551167</v>
      </c>
      <c r="S31" s="70">
        <f t="shared" si="3"/>
        <v>10882591.674955117</v>
      </c>
    </row>
    <row r="32" spans="1:19" ht="21">
      <c r="A32" s="10"/>
      <c r="B32" s="49" t="s">
        <v>44</v>
      </c>
      <c r="C32" s="50"/>
      <c r="D32" s="52"/>
      <c r="E32" s="52"/>
      <c r="F32" s="52"/>
      <c r="G32" s="52"/>
      <c r="H32" s="52"/>
      <c r="I32" s="46"/>
      <c r="J32" s="46"/>
      <c r="K32" s="46"/>
      <c r="L32" s="66"/>
      <c r="M32" s="46"/>
      <c r="N32" s="46"/>
      <c r="O32" s="46"/>
      <c r="P32" s="46"/>
      <c r="Q32" s="46"/>
      <c r="R32" s="69">
        <f t="shared" si="1"/>
        <v>0</v>
      </c>
      <c r="S32" s="70">
        <f>R32+L32</f>
        <v>0</v>
      </c>
    </row>
    <row r="33" spans="1:19" ht="21">
      <c r="A33" s="10">
        <v>1</v>
      </c>
      <c r="B33" s="9" t="s">
        <v>45</v>
      </c>
      <c r="C33" s="10">
        <v>2100700001</v>
      </c>
      <c r="D33" s="62">
        <v>4215422.390000001</v>
      </c>
      <c r="E33" s="62">
        <v>751298</v>
      </c>
      <c r="F33" s="62">
        <v>137239</v>
      </c>
      <c r="G33" s="62">
        <v>1008754.74</v>
      </c>
      <c r="H33" s="62">
        <v>57495.28000000001</v>
      </c>
      <c r="I33" s="74"/>
      <c r="J33" s="74"/>
      <c r="K33" s="74"/>
      <c r="L33" s="66">
        <f aca="true" t="shared" si="5" ref="L33:L41">SUM(D33:K33)</f>
        <v>6170209.410000001</v>
      </c>
      <c r="M33" s="62">
        <v>373845.80949769734</v>
      </c>
      <c r="N33" s="62">
        <v>111.72351885098743</v>
      </c>
      <c r="O33" s="62">
        <v>114.54219030520646</v>
      </c>
      <c r="P33" s="62">
        <v>124950.96012914904</v>
      </c>
      <c r="Q33" s="62">
        <v>140240.50056909103</v>
      </c>
      <c r="R33" s="262">
        <f t="shared" si="1"/>
        <v>639263.5359050935</v>
      </c>
      <c r="S33" s="71">
        <f>L33+R33</f>
        <v>6809472.945905095</v>
      </c>
    </row>
    <row r="34" spans="1:19" ht="21">
      <c r="A34" s="10">
        <v>2</v>
      </c>
      <c r="B34" s="9" t="s">
        <v>84</v>
      </c>
      <c r="C34" s="10">
        <v>2100700002</v>
      </c>
      <c r="D34" s="62">
        <v>3273273.3699999996</v>
      </c>
      <c r="E34" s="62">
        <v>263637.3</v>
      </c>
      <c r="F34" s="62">
        <v>380971</v>
      </c>
      <c r="G34" s="62">
        <v>651647.62</v>
      </c>
      <c r="H34" s="62">
        <v>102038.19</v>
      </c>
      <c r="I34" s="72"/>
      <c r="J34" s="62">
        <v>2435.23</v>
      </c>
      <c r="K34" s="72"/>
      <c r="L34" s="66">
        <f t="shared" si="5"/>
        <v>4674002.71</v>
      </c>
      <c r="M34" s="62">
        <v>299076.6475981578</v>
      </c>
      <c r="N34" s="62">
        <v>89.37881508078995</v>
      </c>
      <c r="O34" s="62">
        <v>91.63375224416517</v>
      </c>
      <c r="P34" s="62">
        <v>99960.76810331922</v>
      </c>
      <c r="Q34" s="62">
        <v>112192.40045527284</v>
      </c>
      <c r="R34" s="69">
        <f t="shared" si="1"/>
        <v>511410.8287240749</v>
      </c>
      <c r="S34" s="70">
        <f>L34+R34</f>
        <v>5185413.538724075</v>
      </c>
    </row>
    <row r="35" spans="1:19" ht="21">
      <c r="A35" s="10">
        <v>3</v>
      </c>
      <c r="B35" s="9" t="s">
        <v>85</v>
      </c>
      <c r="C35" s="10">
        <v>2100700003</v>
      </c>
      <c r="D35" s="62">
        <v>7267477.83</v>
      </c>
      <c r="E35" s="62">
        <v>669444</v>
      </c>
      <c r="F35" s="62">
        <v>902600</v>
      </c>
      <c r="G35" s="62">
        <v>22196213.259999994</v>
      </c>
      <c r="H35" s="62">
        <v>10892877.850000001</v>
      </c>
      <c r="I35" s="72"/>
      <c r="J35" s="72"/>
      <c r="K35" s="62">
        <v>38580</v>
      </c>
      <c r="L35" s="66">
        <f t="shared" si="5"/>
        <v>41967192.94</v>
      </c>
      <c r="M35" s="62">
        <v>897229.9427944736</v>
      </c>
      <c r="N35" s="62">
        <v>268.13644524236986</v>
      </c>
      <c r="O35" s="62">
        <v>274.9012567324955</v>
      </c>
      <c r="P35" s="62">
        <v>299882.3043099578</v>
      </c>
      <c r="Q35" s="62">
        <v>336577.2013658185</v>
      </c>
      <c r="R35" s="69">
        <f t="shared" si="1"/>
        <v>1534232.4861722246</v>
      </c>
      <c r="S35" s="70">
        <f aca="true" t="shared" si="6" ref="S35:S41">L35+R35</f>
        <v>43501425.42617222</v>
      </c>
    </row>
    <row r="36" spans="1:19" ht="21">
      <c r="A36" s="10">
        <v>4</v>
      </c>
      <c r="B36" s="9" t="s">
        <v>86</v>
      </c>
      <c r="C36" s="10">
        <v>2100700004</v>
      </c>
      <c r="D36" s="73">
        <v>17170533.250000045</v>
      </c>
      <c r="E36" s="73">
        <v>1581846</v>
      </c>
      <c r="F36" s="73">
        <v>129750</v>
      </c>
      <c r="G36" s="73">
        <v>4730144.7</v>
      </c>
      <c r="H36" s="73">
        <v>1009325.9799999999</v>
      </c>
      <c r="I36" s="74"/>
      <c r="J36" s="74"/>
      <c r="K36" s="74"/>
      <c r="L36" s="66">
        <f t="shared" si="5"/>
        <v>24621599.930000044</v>
      </c>
      <c r="M36" s="73">
        <v>1607536.9808400983</v>
      </c>
      <c r="N36" s="73">
        <v>480.411131059246</v>
      </c>
      <c r="O36" s="73">
        <v>492.53141831238776</v>
      </c>
      <c r="P36" s="73">
        <v>537289.1285553408</v>
      </c>
      <c r="Q36" s="73">
        <v>603034.1524470914</v>
      </c>
      <c r="R36" s="69">
        <f t="shared" si="1"/>
        <v>2748833.2043919023</v>
      </c>
      <c r="S36" s="70">
        <f t="shared" si="6"/>
        <v>27370433.13439195</v>
      </c>
    </row>
    <row r="37" spans="1:19" ht="21">
      <c r="A37" s="10">
        <v>5</v>
      </c>
      <c r="B37" s="9" t="s">
        <v>97</v>
      </c>
      <c r="C37" s="10">
        <v>2100700028</v>
      </c>
      <c r="D37" s="62">
        <v>9726849.780000001</v>
      </c>
      <c r="E37" s="62">
        <v>1351827.03</v>
      </c>
      <c r="F37" s="62">
        <v>563048</v>
      </c>
      <c r="G37" s="62">
        <v>3615011.1099999994</v>
      </c>
      <c r="H37" s="62">
        <v>168240.02999999997</v>
      </c>
      <c r="I37" s="72"/>
      <c r="J37" s="72"/>
      <c r="K37" s="72"/>
      <c r="L37" s="66">
        <f t="shared" si="5"/>
        <v>15424975.95</v>
      </c>
      <c r="M37" s="62">
        <v>971999.104694013</v>
      </c>
      <c r="N37" s="62">
        <v>290.4811490125673</v>
      </c>
      <c r="O37" s="62">
        <v>297.8096947935368</v>
      </c>
      <c r="P37" s="62">
        <v>324872.4963357875</v>
      </c>
      <c r="Q37" s="62">
        <v>364625.30147963675</v>
      </c>
      <c r="R37" s="69">
        <f t="shared" si="1"/>
        <v>1662085.1933532434</v>
      </c>
      <c r="S37" s="70">
        <f t="shared" si="6"/>
        <v>17087061.143353242</v>
      </c>
    </row>
    <row r="38" spans="1:19" ht="21">
      <c r="A38" s="10">
        <v>6</v>
      </c>
      <c r="B38" s="47" t="s">
        <v>94</v>
      </c>
      <c r="C38" s="10">
        <v>2100700029</v>
      </c>
      <c r="D38" s="73">
        <v>4386022.45</v>
      </c>
      <c r="E38" s="73">
        <v>188226.24</v>
      </c>
      <c r="F38" s="73">
        <v>177848.7</v>
      </c>
      <c r="G38" s="73">
        <v>12423558.35</v>
      </c>
      <c r="H38" s="73">
        <v>3173822.3500000006</v>
      </c>
      <c r="I38" s="74"/>
      <c r="J38" s="73">
        <v>4</v>
      </c>
      <c r="K38" s="74"/>
      <c r="L38" s="66">
        <f t="shared" si="5"/>
        <v>20349482.090000004</v>
      </c>
      <c r="M38" s="62">
        <v>448614.9713972368</v>
      </c>
      <c r="N38" s="62">
        <v>134.06822262118493</v>
      </c>
      <c r="O38" s="62">
        <v>137.45062836624774</v>
      </c>
      <c r="P38" s="62">
        <v>149929.5027731607</v>
      </c>
      <c r="Q38" s="62">
        <v>168288.60068290925</v>
      </c>
      <c r="R38" s="69">
        <f t="shared" si="1"/>
        <v>767104.5937042942</v>
      </c>
      <c r="S38" s="70">
        <f t="shared" si="6"/>
        <v>21116586.683704298</v>
      </c>
    </row>
    <row r="39" spans="1:19" ht="21">
      <c r="A39" s="10">
        <v>7</v>
      </c>
      <c r="B39" s="9" t="s">
        <v>95</v>
      </c>
      <c r="C39" s="10">
        <v>2100700031</v>
      </c>
      <c r="D39" s="73">
        <v>6588397.620000001</v>
      </c>
      <c r="E39" s="73">
        <v>3936738.98</v>
      </c>
      <c r="F39" s="73">
        <v>110898</v>
      </c>
      <c r="G39" s="73">
        <v>1177772.17</v>
      </c>
      <c r="H39" s="73">
        <v>139008.39999999997</v>
      </c>
      <c r="I39" s="74"/>
      <c r="J39" s="74"/>
      <c r="K39" s="74"/>
      <c r="L39" s="66">
        <f t="shared" si="5"/>
        <v>11952815.170000002</v>
      </c>
      <c r="M39" s="62">
        <v>859845.3618447038</v>
      </c>
      <c r="N39" s="62">
        <v>256.9640933572711</v>
      </c>
      <c r="O39" s="62">
        <v>263.44703770197486</v>
      </c>
      <c r="P39" s="62">
        <v>287387.20829704276</v>
      </c>
      <c r="Q39" s="62">
        <v>322553.1513089094</v>
      </c>
      <c r="R39" s="69">
        <f t="shared" si="1"/>
        <v>1470306.1325817155</v>
      </c>
      <c r="S39" s="70">
        <f t="shared" si="6"/>
        <v>13423121.302581716</v>
      </c>
    </row>
    <row r="40" spans="1:19" ht="21">
      <c r="A40" s="10">
        <v>8</v>
      </c>
      <c r="B40" s="9" t="s">
        <v>96</v>
      </c>
      <c r="C40" s="10">
        <v>2100700032</v>
      </c>
      <c r="D40" s="73">
        <v>8708091.95</v>
      </c>
      <c r="E40" s="73">
        <v>3732062.9</v>
      </c>
      <c r="F40" s="73">
        <v>413871</v>
      </c>
      <c r="G40" s="73">
        <v>3235391.0100000002</v>
      </c>
      <c r="H40" s="73">
        <v>650473.2500000002</v>
      </c>
      <c r="I40" s="74"/>
      <c r="J40" s="74"/>
      <c r="K40" s="74"/>
      <c r="L40" s="66">
        <f t="shared" si="5"/>
        <v>16739890.11</v>
      </c>
      <c r="M40" s="62">
        <v>785076.1999451643</v>
      </c>
      <c r="N40" s="62">
        <v>234.6193895870736</v>
      </c>
      <c r="O40" s="62">
        <v>240.53859964093357</v>
      </c>
      <c r="P40" s="62">
        <v>262376.62985303113</v>
      </c>
      <c r="Q40" s="62">
        <v>294505.0511950912</v>
      </c>
      <c r="R40" s="69">
        <f t="shared" si="1"/>
        <v>1342433.0389825148</v>
      </c>
      <c r="S40" s="70">
        <f t="shared" si="6"/>
        <v>18082323.148982514</v>
      </c>
    </row>
    <row r="41" spans="1:19" ht="21">
      <c r="A41" s="10">
        <v>9</v>
      </c>
      <c r="B41" s="9" t="s">
        <v>98</v>
      </c>
      <c r="C41" s="10">
        <v>2100700034</v>
      </c>
      <c r="D41" s="73">
        <v>2624269.65</v>
      </c>
      <c r="E41" s="73">
        <v>755702</v>
      </c>
      <c r="F41" s="73">
        <v>109022</v>
      </c>
      <c r="G41" s="73">
        <v>381297.58</v>
      </c>
      <c r="H41" s="73">
        <v>22592.74</v>
      </c>
      <c r="I41" s="74"/>
      <c r="J41" s="74"/>
      <c r="K41" s="74"/>
      <c r="L41" s="66">
        <f t="shared" si="5"/>
        <v>3892883.97</v>
      </c>
      <c r="M41" s="73">
        <v>224307.4856986184</v>
      </c>
      <c r="N41" s="73">
        <v>67.03411131059246</v>
      </c>
      <c r="O41" s="73">
        <v>68.72531418312387</v>
      </c>
      <c r="P41" s="73">
        <v>74970.57607748944</v>
      </c>
      <c r="Q41" s="73">
        <v>84144.30034145463</v>
      </c>
      <c r="R41" s="69">
        <f t="shared" si="1"/>
        <v>383558.12154305616</v>
      </c>
      <c r="S41" s="70">
        <f t="shared" si="6"/>
        <v>4276442.091543056</v>
      </c>
    </row>
    <row r="42" spans="1:20" s="4" customFormat="1" ht="21.75" thickBot="1">
      <c r="A42" s="15"/>
      <c r="B42" s="15" t="s">
        <v>50</v>
      </c>
      <c r="C42" s="58"/>
      <c r="D42" s="16">
        <f aca="true" t="shared" si="7" ref="D42:P42">SUM(D9:D41)</f>
        <v>433846582.48</v>
      </c>
      <c r="E42" s="16">
        <f t="shared" si="7"/>
        <v>79671355.32000001</v>
      </c>
      <c r="F42" s="16">
        <f t="shared" si="7"/>
        <v>41277352.99</v>
      </c>
      <c r="G42" s="16">
        <f t="shared" si="7"/>
        <v>157199196.86999997</v>
      </c>
      <c r="H42" s="16">
        <f t="shared" si="7"/>
        <v>75300719.39</v>
      </c>
      <c r="I42" s="16">
        <f t="shared" si="7"/>
        <v>8000000</v>
      </c>
      <c r="J42" s="16">
        <f t="shared" si="7"/>
        <v>15130.430000000057</v>
      </c>
      <c r="K42" s="16">
        <f t="shared" si="7"/>
        <v>38580</v>
      </c>
      <c r="L42" s="63">
        <f t="shared" si="7"/>
        <v>795348917.4800001</v>
      </c>
      <c r="M42" s="59">
        <f t="shared" si="7"/>
        <v>40839788.64000001</v>
      </c>
      <c r="N42" s="59">
        <f t="shared" si="7"/>
        <v>12446</v>
      </c>
      <c r="O42" s="59">
        <f t="shared" si="7"/>
        <v>12760.000000000002</v>
      </c>
      <c r="P42" s="59">
        <f t="shared" si="7"/>
        <v>9352496.209999997</v>
      </c>
      <c r="Q42" s="59"/>
      <c r="R42" s="64">
        <f>SUM(R9:R41)</f>
        <v>65770841.05000001</v>
      </c>
      <c r="S42" s="80">
        <f>SUM(S9:S41)</f>
        <v>861119758.53</v>
      </c>
      <c r="T42" s="60"/>
    </row>
    <row r="43" ht="21.75" thickTop="1"/>
  </sheetData>
  <sheetProtection/>
  <mergeCells count="13">
    <mergeCell ref="D4:L4"/>
    <mergeCell ref="M4:R4"/>
    <mergeCell ref="B4:B7"/>
    <mergeCell ref="L5:L7"/>
    <mergeCell ref="M5:M6"/>
    <mergeCell ref="N5:N6"/>
    <mergeCell ref="S4:S7"/>
    <mergeCell ref="A4:A7"/>
    <mergeCell ref="D5:D6"/>
    <mergeCell ref="E5:E6"/>
    <mergeCell ref="I5:I6"/>
    <mergeCell ref="K5:K6"/>
    <mergeCell ref="R5:R7"/>
  </mergeCells>
  <printOptions horizontalCentered="1"/>
  <pageMargins left="0.35433070866141736" right="0.15748031496062992" top="0.3937007874015748" bottom="0.1968503937007874" header="0.5118110236220472" footer="0.5118110236220472"/>
  <pageSetup blackAndWhite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72"/>
  <sheetViews>
    <sheetView zoomScalePageLayoutView="0" workbookViewId="0" topLeftCell="A22">
      <selection activeCell="G38" sqref="G38"/>
    </sheetView>
  </sheetViews>
  <sheetFormatPr defaultColWidth="9.140625" defaultRowHeight="12.75"/>
  <cols>
    <col min="1" max="1" width="66.421875" style="252" bestFit="1" customWidth="1"/>
    <col min="2" max="2" width="16.140625" style="253" customWidth="1"/>
    <col min="3" max="3" width="16.00390625" style="253" customWidth="1"/>
    <col min="4" max="5" width="15.00390625" style="253" customWidth="1"/>
    <col min="6" max="6" width="16.140625" style="253" customWidth="1"/>
    <col min="7" max="7" width="12.00390625" style="254" bestFit="1" customWidth="1"/>
    <col min="8" max="8" width="17.28125" style="254" bestFit="1" customWidth="1"/>
    <col min="9" max="9" width="12.57421875" style="255" bestFit="1" customWidth="1"/>
    <col min="10" max="12" width="9.140625" style="180" customWidth="1"/>
    <col min="13" max="13" width="9.140625" style="238" customWidth="1"/>
    <col min="14" max="14" width="14.00390625" style="238" bestFit="1" customWidth="1"/>
    <col min="15" max="16384" width="9.140625" style="238" customWidth="1"/>
  </cols>
  <sheetData>
    <row r="1" spans="1:9" ht="18.75">
      <c r="A1" s="85" t="s">
        <v>160</v>
      </c>
      <c r="B1" s="234"/>
      <c r="C1" s="234"/>
      <c r="D1" s="234"/>
      <c r="E1" s="234"/>
      <c r="F1" s="225"/>
      <c r="G1" s="181"/>
      <c r="H1" s="220"/>
      <c r="I1" s="220"/>
    </row>
    <row r="2" spans="1:9" ht="18.75">
      <c r="A2" s="86" t="s">
        <v>48</v>
      </c>
      <c r="B2" s="168" t="s">
        <v>26</v>
      </c>
      <c r="C2" s="168" t="s">
        <v>27</v>
      </c>
      <c r="D2" s="168" t="s">
        <v>28</v>
      </c>
      <c r="E2" s="168" t="s">
        <v>49</v>
      </c>
      <c r="F2" s="169" t="s">
        <v>50</v>
      </c>
      <c r="G2" s="87" t="s">
        <v>153</v>
      </c>
      <c r="H2" s="88" t="s">
        <v>52</v>
      </c>
      <c r="I2" s="89" t="s">
        <v>154</v>
      </c>
    </row>
    <row r="3" spans="1:9" ht="18.75">
      <c r="A3" s="90" t="s">
        <v>54</v>
      </c>
      <c r="B3" s="236"/>
      <c r="C3" s="236"/>
      <c r="D3" s="236"/>
      <c r="E3" s="236"/>
      <c r="F3" s="226"/>
      <c r="G3" s="182"/>
      <c r="H3" s="183"/>
      <c r="I3" s="184"/>
    </row>
    <row r="4" spans="1:12" s="239" customFormat="1" ht="18.75">
      <c r="A4" s="158" t="s">
        <v>172</v>
      </c>
      <c r="B4" s="228">
        <v>41089124.6017006</v>
      </c>
      <c r="C4" s="228">
        <v>70282.07430308797</v>
      </c>
      <c r="D4" s="228">
        <v>3603011.953242407</v>
      </c>
      <c r="E4" s="228">
        <v>4638943.318335069</v>
      </c>
      <c r="F4" s="228">
        <v>49401361.94758114</v>
      </c>
      <c r="G4" s="165">
        <v>29711</v>
      </c>
      <c r="H4" s="221" t="s">
        <v>59</v>
      </c>
      <c r="I4" s="187">
        <f aca="true" t="shared" si="0" ref="I4:I19">F4/G4</f>
        <v>1662.7296943078707</v>
      </c>
      <c r="J4" s="155" t="s">
        <v>128</v>
      </c>
      <c r="K4" s="155">
        <v>2.1</v>
      </c>
      <c r="L4" s="155">
        <v>2</v>
      </c>
    </row>
    <row r="5" spans="1:12" s="239" customFormat="1" ht="18.75">
      <c r="A5" s="146" t="s">
        <v>173</v>
      </c>
      <c r="B5" s="233">
        <v>17992457.433778282</v>
      </c>
      <c r="C5" s="228">
        <v>33072.7990037702</v>
      </c>
      <c r="D5" s="228">
        <v>1605161.7999187866</v>
      </c>
      <c r="E5" s="233">
        <v>1778826.4347516282</v>
      </c>
      <c r="F5" s="224">
        <v>21409518.467452466</v>
      </c>
      <c r="G5" s="215">
        <v>9</v>
      </c>
      <c r="H5" s="216" t="s">
        <v>124</v>
      </c>
      <c r="I5" s="187">
        <f t="shared" si="0"/>
        <v>2378835.3852724964</v>
      </c>
      <c r="J5" s="155" t="s">
        <v>128</v>
      </c>
      <c r="K5" s="155">
        <v>2.1</v>
      </c>
      <c r="L5" s="155">
        <v>2</v>
      </c>
    </row>
    <row r="6" spans="1:12" s="239" customFormat="1" ht="18.75">
      <c r="A6" s="98" t="s">
        <v>187</v>
      </c>
      <c r="B6" s="228">
        <v>26194448.760788288</v>
      </c>
      <c r="C6" s="228">
        <v>36667.57665745063</v>
      </c>
      <c r="D6" s="228">
        <v>1730935.1186723828</v>
      </c>
      <c r="E6" s="228">
        <v>2604211.3097396437</v>
      </c>
      <c r="F6" s="224">
        <v>30566262.765857764</v>
      </c>
      <c r="G6" s="215">
        <v>9053</v>
      </c>
      <c r="H6" s="221" t="s">
        <v>59</v>
      </c>
      <c r="I6" s="187">
        <f t="shared" si="0"/>
        <v>3376.3683603068334</v>
      </c>
      <c r="J6" s="155" t="s">
        <v>128</v>
      </c>
      <c r="K6" s="155">
        <v>2.1</v>
      </c>
      <c r="L6" s="155">
        <v>20</v>
      </c>
    </row>
    <row r="7" spans="1:12" s="239" customFormat="1" ht="18.75">
      <c r="A7" s="97" t="s">
        <v>188</v>
      </c>
      <c r="B7" s="228">
        <v>11786343.002747558</v>
      </c>
      <c r="C7" s="228">
        <v>21185.78349317774</v>
      </c>
      <c r="D7" s="228">
        <v>1074375.679269944</v>
      </c>
      <c r="E7" s="228">
        <v>978217.3070036399</v>
      </c>
      <c r="F7" s="224">
        <v>13860121.772514319</v>
      </c>
      <c r="G7" s="215">
        <v>9</v>
      </c>
      <c r="H7" s="216" t="s">
        <v>125</v>
      </c>
      <c r="I7" s="187">
        <f t="shared" si="0"/>
        <v>1540013.5302793689</v>
      </c>
      <c r="J7" s="155" t="s">
        <v>129</v>
      </c>
      <c r="K7" s="155">
        <v>2.2</v>
      </c>
      <c r="L7" s="155">
        <v>2</v>
      </c>
    </row>
    <row r="8" spans="1:12" s="239" customFormat="1" ht="18.75">
      <c r="A8" s="92" t="s">
        <v>240</v>
      </c>
      <c r="B8" s="228">
        <v>1997510.76700309</v>
      </c>
      <c r="C8" s="228">
        <v>2203.014541292639</v>
      </c>
      <c r="D8" s="228">
        <v>113322.56402839874</v>
      </c>
      <c r="E8" s="228">
        <v>81490.39236812871</v>
      </c>
      <c r="F8" s="228">
        <v>2194526.73794091</v>
      </c>
      <c r="G8" s="166">
        <v>297</v>
      </c>
      <c r="H8" s="217" t="s">
        <v>126</v>
      </c>
      <c r="I8" s="187">
        <f t="shared" si="0"/>
        <v>7388.9789156259585</v>
      </c>
      <c r="J8" s="155" t="s">
        <v>128</v>
      </c>
      <c r="K8" s="155">
        <v>2.1</v>
      </c>
      <c r="L8" s="155">
        <v>2</v>
      </c>
    </row>
    <row r="9" spans="1:12" s="239" customFormat="1" ht="18.75">
      <c r="A9" s="97" t="s">
        <v>189</v>
      </c>
      <c r="B9" s="228">
        <v>10310008.595389437</v>
      </c>
      <c r="C9" s="228">
        <v>15023.380257630162</v>
      </c>
      <c r="D9" s="228">
        <v>652590.6285358488</v>
      </c>
      <c r="E9" s="228">
        <v>529277.1560999358</v>
      </c>
      <c r="F9" s="228">
        <v>11506899.760282852</v>
      </c>
      <c r="G9" s="218">
        <v>371</v>
      </c>
      <c r="H9" s="219" t="s">
        <v>59</v>
      </c>
      <c r="I9" s="187">
        <f t="shared" si="0"/>
        <v>31015.902318821703</v>
      </c>
      <c r="J9" s="155" t="s">
        <v>136</v>
      </c>
      <c r="K9" s="155">
        <v>6.1</v>
      </c>
      <c r="L9" s="155">
        <v>6</v>
      </c>
    </row>
    <row r="10" spans="1:12" s="239" customFormat="1" ht="18.75">
      <c r="A10" s="97" t="s">
        <v>190</v>
      </c>
      <c r="B10" s="228">
        <v>3025922.843479322</v>
      </c>
      <c r="C10" s="228">
        <v>4409.267857271096</v>
      </c>
      <c r="D10" s="228">
        <v>191531.25548413413</v>
      </c>
      <c r="E10" s="228">
        <v>155339.52492442817</v>
      </c>
      <c r="F10" s="228">
        <v>3377202.891745155</v>
      </c>
      <c r="G10" s="185">
        <v>2</v>
      </c>
      <c r="H10" s="186" t="s">
        <v>125</v>
      </c>
      <c r="I10" s="187">
        <f t="shared" si="0"/>
        <v>1688601.4458725776</v>
      </c>
      <c r="J10" s="155" t="s">
        <v>137</v>
      </c>
      <c r="K10" s="155">
        <v>6.1</v>
      </c>
      <c r="L10" s="155">
        <v>6</v>
      </c>
    </row>
    <row r="11" spans="1:12" s="239" customFormat="1" ht="18.75">
      <c r="A11" s="97" t="s">
        <v>191</v>
      </c>
      <c r="B11" s="228">
        <v>1997510.76700309</v>
      </c>
      <c r="C11" s="228">
        <v>2203.014541292639</v>
      </c>
      <c r="D11" s="228">
        <v>113322.56402839874</v>
      </c>
      <c r="E11" s="228">
        <v>81490.39236812871</v>
      </c>
      <c r="F11" s="228">
        <v>2194526.73794091</v>
      </c>
      <c r="G11" s="185">
        <v>264</v>
      </c>
      <c r="H11" s="186" t="s">
        <v>59</v>
      </c>
      <c r="I11" s="187">
        <f t="shared" si="0"/>
        <v>8312.601280079203</v>
      </c>
      <c r="J11" s="155" t="s">
        <v>138</v>
      </c>
      <c r="K11" s="155">
        <v>6.1</v>
      </c>
      <c r="L11" s="155">
        <v>6</v>
      </c>
    </row>
    <row r="12" spans="1:12" s="239" customFormat="1" ht="37.5">
      <c r="A12" s="91" t="s">
        <v>192</v>
      </c>
      <c r="B12" s="228">
        <v>33300792.544420417</v>
      </c>
      <c r="C12" s="228">
        <v>84185.08676615798</v>
      </c>
      <c r="D12" s="228">
        <v>4783755.232823766</v>
      </c>
      <c r="E12" s="228">
        <v>1803086.4581575962</v>
      </c>
      <c r="F12" s="228">
        <v>39971819.32216794</v>
      </c>
      <c r="G12" s="165">
        <v>300</v>
      </c>
      <c r="H12" s="188" t="s">
        <v>55</v>
      </c>
      <c r="I12" s="187">
        <f t="shared" si="0"/>
        <v>133239.3977405598</v>
      </c>
      <c r="J12" s="155" t="s">
        <v>128</v>
      </c>
      <c r="K12" s="155">
        <v>2.1</v>
      </c>
      <c r="L12" s="155">
        <v>2</v>
      </c>
    </row>
    <row r="13" spans="1:12" s="239" customFormat="1" ht="18.75">
      <c r="A13" s="146" t="s">
        <v>193</v>
      </c>
      <c r="B13" s="228">
        <v>42159935.894814715</v>
      </c>
      <c r="C13" s="228">
        <v>84865.70741924238</v>
      </c>
      <c r="D13" s="228">
        <v>4756298.119804345</v>
      </c>
      <c r="E13" s="228">
        <v>5088445.201598885</v>
      </c>
      <c r="F13" s="224">
        <v>52089544.92363718</v>
      </c>
      <c r="G13" s="189">
        <v>896</v>
      </c>
      <c r="H13" s="186" t="s">
        <v>59</v>
      </c>
      <c r="I13" s="187">
        <f t="shared" si="0"/>
        <v>58135.652816559355</v>
      </c>
      <c r="J13" s="155" t="s">
        <v>128</v>
      </c>
      <c r="K13" s="155">
        <v>2.1</v>
      </c>
      <c r="L13" s="155">
        <v>2</v>
      </c>
    </row>
    <row r="14" spans="1:12" s="239" customFormat="1" ht="18.75">
      <c r="A14" s="146" t="s">
        <v>194</v>
      </c>
      <c r="B14" s="228">
        <v>34237846.96696052</v>
      </c>
      <c r="C14" s="228">
        <v>86553.97957136444</v>
      </c>
      <c r="D14" s="228">
        <v>4918365.812775801</v>
      </c>
      <c r="E14" s="228">
        <v>1853823.6932424658</v>
      </c>
      <c r="F14" s="224">
        <v>41096590.45255015</v>
      </c>
      <c r="G14" s="189">
        <v>5</v>
      </c>
      <c r="H14" s="188" t="s">
        <v>58</v>
      </c>
      <c r="I14" s="187">
        <f t="shared" si="0"/>
        <v>8219318.09051003</v>
      </c>
      <c r="J14" s="155" t="s">
        <v>128</v>
      </c>
      <c r="K14" s="155">
        <v>2.1</v>
      </c>
      <c r="L14" s="155">
        <v>2</v>
      </c>
    </row>
    <row r="15" spans="1:12" s="239" customFormat="1" ht="23.25" customHeight="1">
      <c r="A15" s="146" t="s">
        <v>195</v>
      </c>
      <c r="B15" s="228">
        <v>34723535.86423915</v>
      </c>
      <c r="C15" s="228">
        <v>69381.35519703772</v>
      </c>
      <c r="D15" s="228">
        <v>3810976.724123746</v>
      </c>
      <c r="E15" s="228">
        <v>7814835.201981365</v>
      </c>
      <c r="F15" s="224">
        <v>46418729.145541295</v>
      </c>
      <c r="G15" s="240">
        <v>12</v>
      </c>
      <c r="H15" s="241" t="s">
        <v>59</v>
      </c>
      <c r="I15" s="187">
        <f t="shared" si="0"/>
        <v>3868227.428795108</v>
      </c>
      <c r="J15" s="155" t="s">
        <v>128</v>
      </c>
      <c r="K15" s="155">
        <v>2.1</v>
      </c>
      <c r="L15" s="155">
        <v>2</v>
      </c>
    </row>
    <row r="16" spans="1:12" s="239" customFormat="1" ht="20.25" customHeight="1">
      <c r="A16" s="161" t="s">
        <v>196</v>
      </c>
      <c r="B16" s="228">
        <v>7568999.566823777</v>
      </c>
      <c r="C16" s="228">
        <v>15123.674313734291</v>
      </c>
      <c r="D16" s="228">
        <v>830712.6695520408</v>
      </c>
      <c r="E16" s="228">
        <v>1703469.4994732281</v>
      </c>
      <c r="F16" s="224">
        <v>10118305.41016278</v>
      </c>
      <c r="G16" s="240">
        <v>12</v>
      </c>
      <c r="H16" s="241" t="s">
        <v>58</v>
      </c>
      <c r="I16" s="187">
        <f t="shared" si="0"/>
        <v>843192.117513565</v>
      </c>
      <c r="J16" s="155" t="s">
        <v>128</v>
      </c>
      <c r="K16" s="155">
        <v>2.1</v>
      </c>
      <c r="L16" s="155">
        <v>2</v>
      </c>
    </row>
    <row r="17" spans="1:12" s="239" customFormat="1" ht="18.75">
      <c r="A17" s="111" t="s">
        <v>197</v>
      </c>
      <c r="B17" s="228">
        <v>5959154.669770415</v>
      </c>
      <c r="C17" s="228">
        <v>11907.031254937165</v>
      </c>
      <c r="D17" s="228">
        <v>654029.0087605108</v>
      </c>
      <c r="E17" s="228">
        <v>1341159.8366436663</v>
      </c>
      <c r="F17" s="224">
        <v>7966250.546429529</v>
      </c>
      <c r="G17" s="240">
        <v>8</v>
      </c>
      <c r="H17" s="241" t="s">
        <v>126</v>
      </c>
      <c r="I17" s="187">
        <f t="shared" si="0"/>
        <v>995781.3183036911</v>
      </c>
      <c r="J17" s="155" t="s">
        <v>128</v>
      </c>
      <c r="K17" s="155">
        <v>2.1</v>
      </c>
      <c r="L17" s="155">
        <v>2</v>
      </c>
    </row>
    <row r="18" spans="1:12" s="239" customFormat="1" ht="18.75">
      <c r="A18" s="146" t="s">
        <v>198</v>
      </c>
      <c r="B18" s="228">
        <v>2122812.4235720616</v>
      </c>
      <c r="C18" s="228">
        <v>4241.607287701975</v>
      </c>
      <c r="D18" s="228">
        <v>232982.86117933952</v>
      </c>
      <c r="E18" s="228">
        <v>477757.48759559175</v>
      </c>
      <c r="F18" s="224">
        <v>2837794.379634695</v>
      </c>
      <c r="G18" s="240">
        <v>8</v>
      </c>
      <c r="H18" s="241" t="s">
        <v>58</v>
      </c>
      <c r="I18" s="187">
        <f t="shared" si="0"/>
        <v>354724.2974543369</v>
      </c>
      <c r="J18" s="155" t="s">
        <v>128</v>
      </c>
      <c r="K18" s="155">
        <v>2.1</v>
      </c>
      <c r="L18" s="155">
        <v>2</v>
      </c>
    </row>
    <row r="19" spans="1:12" s="270" customFormat="1" ht="18.75">
      <c r="A19" s="263" t="s">
        <v>199</v>
      </c>
      <c r="B19" s="264">
        <v>2582990.4144744263</v>
      </c>
      <c r="C19" s="264">
        <v>4119.397522890485</v>
      </c>
      <c r="D19" s="264">
        <v>263380.5491280027</v>
      </c>
      <c r="E19" s="264">
        <v>500369.9333823041</v>
      </c>
      <c r="F19" s="264">
        <v>3350860.294507623</v>
      </c>
      <c r="G19" s="265">
        <v>3</v>
      </c>
      <c r="H19" s="266" t="s">
        <v>58</v>
      </c>
      <c r="I19" s="267">
        <f t="shared" si="0"/>
        <v>1116953.431502541</v>
      </c>
      <c r="J19" s="268" t="s">
        <v>155</v>
      </c>
      <c r="K19" s="269">
        <v>5.3</v>
      </c>
      <c r="L19" s="269">
        <v>5</v>
      </c>
    </row>
    <row r="20" spans="1:12" s="239" customFormat="1" ht="18.75">
      <c r="A20" s="162" t="s">
        <v>200</v>
      </c>
      <c r="B20" s="171">
        <v>36996728.18093827</v>
      </c>
      <c r="C20" s="228">
        <v>61800.7040240754</v>
      </c>
      <c r="D20" s="228">
        <v>3211385.5268102516</v>
      </c>
      <c r="E20" s="228">
        <v>7321900.871293526</v>
      </c>
      <c r="F20" s="224">
        <v>47591815.28306613</v>
      </c>
      <c r="G20" s="189">
        <v>690</v>
      </c>
      <c r="H20" s="188" t="s">
        <v>59</v>
      </c>
      <c r="I20" s="187">
        <f aca="true" t="shared" si="1" ref="I20:I25">F20/G20</f>
        <v>68973.64533777701</v>
      </c>
      <c r="J20" s="242" t="s">
        <v>128</v>
      </c>
      <c r="K20" s="180">
        <v>2.1</v>
      </c>
      <c r="L20" s="180">
        <v>2</v>
      </c>
    </row>
    <row r="21" spans="1:12" s="239" customFormat="1" ht="18.75">
      <c r="A21" s="162" t="s">
        <v>201</v>
      </c>
      <c r="B21" s="171">
        <v>2150097.9303017794</v>
      </c>
      <c r="C21" s="228">
        <v>4296.126661579892</v>
      </c>
      <c r="D21" s="228">
        <v>235977.49949784</v>
      </c>
      <c r="E21" s="228">
        <v>483898.3293384657</v>
      </c>
      <c r="F21" s="224">
        <v>2874269.8857996655</v>
      </c>
      <c r="G21" s="189">
        <v>12</v>
      </c>
      <c r="H21" s="188" t="s">
        <v>59</v>
      </c>
      <c r="I21" s="187">
        <f t="shared" si="1"/>
        <v>239522.49048330545</v>
      </c>
      <c r="J21" s="155" t="s">
        <v>128</v>
      </c>
      <c r="K21" s="155">
        <v>2.1</v>
      </c>
      <c r="L21" s="155">
        <v>2</v>
      </c>
    </row>
    <row r="22" spans="1:12" s="270" customFormat="1" ht="18.75">
      <c r="A22" s="271" t="s">
        <v>224</v>
      </c>
      <c r="B22" s="272">
        <v>2216147.349277392</v>
      </c>
      <c r="C22" s="264">
        <v>2845.642335633752</v>
      </c>
      <c r="D22" s="264">
        <v>263704.5384612998</v>
      </c>
      <c r="E22" s="264">
        <v>677060.8481688801</v>
      </c>
      <c r="F22" s="273">
        <v>3159758.3782432056</v>
      </c>
      <c r="G22" s="274">
        <v>4</v>
      </c>
      <c r="H22" s="266" t="s">
        <v>58</v>
      </c>
      <c r="I22" s="267">
        <f t="shared" si="1"/>
        <v>789939.5945608014</v>
      </c>
      <c r="J22" s="275" t="s">
        <v>150</v>
      </c>
      <c r="K22" s="275">
        <v>5.2</v>
      </c>
      <c r="L22" s="275">
        <v>5</v>
      </c>
    </row>
    <row r="23" spans="1:13" s="239" customFormat="1" ht="37.5">
      <c r="A23" s="162" t="s">
        <v>202</v>
      </c>
      <c r="B23" s="171">
        <v>35238340.49827103</v>
      </c>
      <c r="C23" s="228">
        <v>53274.66959670377</v>
      </c>
      <c r="D23" s="228">
        <v>2560667.0500693847</v>
      </c>
      <c r="E23" s="228">
        <v>4707713.921738446</v>
      </c>
      <c r="F23" s="224">
        <v>42559996.139675565</v>
      </c>
      <c r="G23" s="189">
        <v>78998</v>
      </c>
      <c r="H23" s="188" t="s">
        <v>59</v>
      </c>
      <c r="I23" s="187">
        <f t="shared" si="1"/>
        <v>538.7477675343118</v>
      </c>
      <c r="J23" s="179" t="s">
        <v>132</v>
      </c>
      <c r="K23" s="180">
        <v>3.1</v>
      </c>
      <c r="L23" s="180">
        <v>3</v>
      </c>
      <c r="M23" s="100"/>
    </row>
    <row r="24" spans="1:12" s="239" customFormat="1" ht="18.75">
      <c r="A24" s="162" t="s">
        <v>203</v>
      </c>
      <c r="B24" s="228">
        <v>21244344.4858234</v>
      </c>
      <c r="C24" s="228">
        <v>25304.179206193898</v>
      </c>
      <c r="D24" s="228">
        <v>1154905.934104996</v>
      </c>
      <c r="E24" s="228">
        <v>1868496.8353389525</v>
      </c>
      <c r="F24" s="224">
        <v>24293051.434473537</v>
      </c>
      <c r="G24" s="189">
        <v>11420</v>
      </c>
      <c r="H24" s="188" t="s">
        <v>16</v>
      </c>
      <c r="I24" s="187">
        <f t="shared" si="1"/>
        <v>2127.2374285878755</v>
      </c>
      <c r="J24" s="155" t="s">
        <v>132</v>
      </c>
      <c r="K24" s="155">
        <v>3.1</v>
      </c>
      <c r="L24" s="155">
        <v>3</v>
      </c>
    </row>
    <row r="25" spans="1:12" s="239" customFormat="1" ht="18.75">
      <c r="A25" s="163" t="s">
        <v>204</v>
      </c>
      <c r="B25" s="228">
        <v>24170063.362907056</v>
      </c>
      <c r="C25" s="228">
        <v>37435.63956454219</v>
      </c>
      <c r="D25" s="228">
        <v>1723218.1984586988</v>
      </c>
      <c r="E25" s="228">
        <v>4099866.5616256837</v>
      </c>
      <c r="F25" s="224">
        <v>30030583.762555983</v>
      </c>
      <c r="G25" s="189">
        <v>662552</v>
      </c>
      <c r="H25" s="188" t="s">
        <v>55</v>
      </c>
      <c r="I25" s="187">
        <f t="shared" si="1"/>
        <v>45.32562540382639</v>
      </c>
      <c r="J25" s="155" t="s">
        <v>132</v>
      </c>
      <c r="K25" s="155">
        <v>3.1</v>
      </c>
      <c r="L25" s="155">
        <v>3</v>
      </c>
    </row>
    <row r="26" spans="1:12" s="285" customFormat="1" ht="37.5">
      <c r="A26" s="278" t="s">
        <v>205</v>
      </c>
      <c r="B26" s="279">
        <v>13162383.595877366</v>
      </c>
      <c r="C26" s="279">
        <v>17694.4851432316</v>
      </c>
      <c r="D26" s="279">
        <v>824223.864133562</v>
      </c>
      <c r="E26" s="279">
        <v>1629317.7192613878</v>
      </c>
      <c r="F26" s="280">
        <v>15633619.66441555</v>
      </c>
      <c r="G26" s="281">
        <v>77926</v>
      </c>
      <c r="H26" s="282" t="s">
        <v>55</v>
      </c>
      <c r="I26" s="283">
        <f aca="true" t="shared" si="2" ref="I26:I31">F26/G26</f>
        <v>200.6213544184938</v>
      </c>
      <c r="J26" s="284" t="s">
        <v>139</v>
      </c>
      <c r="K26" s="284">
        <v>7.1</v>
      </c>
      <c r="L26" s="284">
        <v>7</v>
      </c>
    </row>
    <row r="27" spans="1:12" s="285" customFormat="1" ht="18.75">
      <c r="A27" s="177" t="s">
        <v>206</v>
      </c>
      <c r="B27" s="279">
        <v>14754586.84814722</v>
      </c>
      <c r="C27" s="279">
        <v>19901.76932881508</v>
      </c>
      <c r="D27" s="279">
        <v>1004347.6566965984</v>
      </c>
      <c r="E27" s="279">
        <v>1614378.2666961974</v>
      </c>
      <c r="F27" s="279">
        <v>17393214.540868834</v>
      </c>
      <c r="G27" s="286">
        <v>64486</v>
      </c>
      <c r="H27" s="282" t="s">
        <v>55</v>
      </c>
      <c r="I27" s="283">
        <f t="shared" si="2"/>
        <v>269.72078499005727</v>
      </c>
      <c r="J27" s="284" t="s">
        <v>140</v>
      </c>
      <c r="K27" s="284">
        <v>8.1</v>
      </c>
      <c r="L27" s="284">
        <v>8</v>
      </c>
    </row>
    <row r="28" spans="1:12" s="239" customFormat="1" ht="18.75">
      <c r="A28" s="91" t="s">
        <v>207</v>
      </c>
      <c r="B28" s="228">
        <v>27728799.43687231</v>
      </c>
      <c r="C28" s="228">
        <v>33575.55464263914</v>
      </c>
      <c r="D28" s="228">
        <v>1749471.3267221765</v>
      </c>
      <c r="E28" s="228">
        <v>3283246.068848773</v>
      </c>
      <c r="F28" s="224">
        <v>32795092.3870859</v>
      </c>
      <c r="G28" s="190">
        <v>82268</v>
      </c>
      <c r="H28" s="188" t="s">
        <v>55</v>
      </c>
      <c r="I28" s="187">
        <f t="shared" si="2"/>
        <v>398.6372877313889</v>
      </c>
      <c r="J28" s="155" t="s">
        <v>132</v>
      </c>
      <c r="K28" s="155">
        <v>3.1</v>
      </c>
      <c r="L28" s="155">
        <v>3</v>
      </c>
    </row>
    <row r="29" spans="1:12" s="239" customFormat="1" ht="18.75">
      <c r="A29" s="91" t="s">
        <v>208</v>
      </c>
      <c r="B29" s="228">
        <v>18548210.380107746</v>
      </c>
      <c r="C29" s="228">
        <v>28091.52408904848</v>
      </c>
      <c r="D29" s="228">
        <v>1270865.2222727041</v>
      </c>
      <c r="E29" s="228">
        <v>2479698.6627366417</v>
      </c>
      <c r="F29" s="224">
        <v>22326865.78920614</v>
      </c>
      <c r="G29" s="190">
        <v>20</v>
      </c>
      <c r="H29" s="188" t="s">
        <v>125</v>
      </c>
      <c r="I29" s="187">
        <f t="shared" si="2"/>
        <v>1116343.289460307</v>
      </c>
      <c r="J29" s="155" t="s">
        <v>133</v>
      </c>
      <c r="K29" s="155">
        <v>3.1</v>
      </c>
      <c r="L29" s="155">
        <v>3</v>
      </c>
    </row>
    <row r="30" spans="1:12" s="239" customFormat="1" ht="18.75">
      <c r="A30" s="91" t="s">
        <v>209</v>
      </c>
      <c r="B30" s="228">
        <v>16678768.274612278</v>
      </c>
      <c r="C30" s="228">
        <v>29883.8474491921</v>
      </c>
      <c r="D30" s="228">
        <v>1534732.0646003424</v>
      </c>
      <c r="E30" s="228">
        <v>1154647.0415179243</v>
      </c>
      <c r="F30" s="224">
        <v>19398031.228179738</v>
      </c>
      <c r="G30" s="190">
        <v>950</v>
      </c>
      <c r="H30" s="188" t="s">
        <v>59</v>
      </c>
      <c r="I30" s="187">
        <f t="shared" si="2"/>
        <v>20418.980240189198</v>
      </c>
      <c r="J30" s="155" t="s">
        <v>128</v>
      </c>
      <c r="K30" s="155">
        <v>2.1</v>
      </c>
      <c r="L30" s="155">
        <v>2</v>
      </c>
    </row>
    <row r="31" spans="1:12" s="270" customFormat="1" ht="18.75">
      <c r="A31" s="276" t="s">
        <v>223</v>
      </c>
      <c r="B31" s="264">
        <v>9223214.23032782</v>
      </c>
      <c r="C31" s="264">
        <v>17845.648518850987</v>
      </c>
      <c r="D31" s="264">
        <v>1001847.8883250175</v>
      </c>
      <c r="E31" s="264">
        <v>691274.1854853281</v>
      </c>
      <c r="F31" s="273">
        <v>10934181.952657016</v>
      </c>
      <c r="G31" s="277">
        <v>5</v>
      </c>
      <c r="H31" s="266" t="s">
        <v>58</v>
      </c>
      <c r="I31" s="267">
        <f t="shared" si="2"/>
        <v>2186836.390531403</v>
      </c>
      <c r="J31" s="275" t="s">
        <v>135</v>
      </c>
      <c r="K31" s="275">
        <v>5.1</v>
      </c>
      <c r="L31" s="275">
        <v>5</v>
      </c>
    </row>
    <row r="32" spans="1:12" s="239" customFormat="1" ht="37.5">
      <c r="A32" s="159" t="s">
        <v>210</v>
      </c>
      <c r="B32" s="228">
        <v>19790856.873931445</v>
      </c>
      <c r="C32" s="228">
        <v>36897.19170008977</v>
      </c>
      <c r="D32" s="228">
        <v>2000321.9030075397</v>
      </c>
      <c r="E32" s="228">
        <v>1572585.4890925395</v>
      </c>
      <c r="F32" s="228">
        <v>23400661.457731612</v>
      </c>
      <c r="G32" s="166">
        <v>3356</v>
      </c>
      <c r="H32" s="188" t="s">
        <v>58</v>
      </c>
      <c r="I32" s="187">
        <f>F32/G32</f>
        <v>6972.783509455188</v>
      </c>
      <c r="J32" s="155" t="s">
        <v>131</v>
      </c>
      <c r="K32" s="155">
        <v>3.1</v>
      </c>
      <c r="L32" s="155">
        <v>3</v>
      </c>
    </row>
    <row r="33" spans="1:12" s="239" customFormat="1" ht="18.75">
      <c r="A33" s="164" t="s">
        <v>211</v>
      </c>
      <c r="B33" s="228">
        <v>19271173.366942514</v>
      </c>
      <c r="C33" s="228">
        <v>35419.04916974866</v>
      </c>
      <c r="D33" s="228">
        <v>1923927.9190391263</v>
      </c>
      <c r="E33" s="228">
        <v>1429074.1841678824</v>
      </c>
      <c r="F33" s="224">
        <v>22659594.51931927</v>
      </c>
      <c r="G33" s="185">
        <v>19</v>
      </c>
      <c r="H33" s="188" t="s">
        <v>127</v>
      </c>
      <c r="I33" s="187">
        <f>F33/G33</f>
        <v>1192610.237858909</v>
      </c>
      <c r="J33" s="155" t="s">
        <v>131</v>
      </c>
      <c r="K33" s="155">
        <v>3.1</v>
      </c>
      <c r="L33" s="155">
        <v>3</v>
      </c>
    </row>
    <row r="34" spans="1:12" s="239" customFormat="1" ht="18.75">
      <c r="A34" s="160" t="s">
        <v>212</v>
      </c>
      <c r="B34" s="228">
        <v>31543470.412488528</v>
      </c>
      <c r="C34" s="228">
        <v>53241.1906848474</v>
      </c>
      <c r="D34" s="228">
        <v>2653571.381628169</v>
      </c>
      <c r="E34" s="228">
        <v>6093568.397336855</v>
      </c>
      <c r="F34" s="224">
        <v>40343851.38213841</v>
      </c>
      <c r="G34" s="185">
        <v>1573</v>
      </c>
      <c r="H34" s="188" t="s">
        <v>59</v>
      </c>
      <c r="I34" s="187">
        <f>F34/G34</f>
        <v>25647.712258193522</v>
      </c>
      <c r="J34" s="155" t="s">
        <v>128</v>
      </c>
      <c r="K34" s="155">
        <v>2.1</v>
      </c>
      <c r="L34" s="155">
        <v>2</v>
      </c>
    </row>
    <row r="35" spans="1:14" ht="19.5" thickBot="1">
      <c r="A35" s="173" t="s">
        <v>156</v>
      </c>
      <c r="B35" s="227">
        <f>SUM(B4:B34)</f>
        <v>569766580.3437914</v>
      </c>
      <c r="C35" s="227">
        <f>SUM(C4:C34)</f>
        <v>1002931.9721032315</v>
      </c>
      <c r="D35" s="227">
        <f>SUM(D4:D34)</f>
        <v>52447920.515155554</v>
      </c>
      <c r="E35" s="227">
        <f>SUM(E4:E34)</f>
        <v>70537470.53031316</v>
      </c>
      <c r="F35" s="227">
        <f>SUM(F4:F34)</f>
        <v>693754903.361363</v>
      </c>
      <c r="G35" s="191"/>
      <c r="H35" s="192"/>
      <c r="I35" s="193"/>
      <c r="N35" s="243"/>
    </row>
    <row r="36" spans="1:9" ht="19.5" thickTop="1">
      <c r="A36" s="244" t="s">
        <v>157</v>
      </c>
      <c r="B36" s="224"/>
      <c r="C36" s="224"/>
      <c r="D36" s="224"/>
      <c r="E36" s="224"/>
      <c r="F36" s="224"/>
      <c r="G36" s="194"/>
      <c r="H36" s="195"/>
      <c r="I36" s="196"/>
    </row>
    <row r="37" spans="1:12" ht="21">
      <c r="A37" s="47" t="s">
        <v>161</v>
      </c>
      <c r="B37" s="228">
        <v>6090256.38</v>
      </c>
      <c r="C37" s="228">
        <v>10795.92</v>
      </c>
      <c r="D37" s="228">
        <v>510684.87</v>
      </c>
      <c r="E37" s="228">
        <v>197735.78</v>
      </c>
      <c r="F37" s="224">
        <v>6809472.95</v>
      </c>
      <c r="G37" s="197">
        <v>1</v>
      </c>
      <c r="H37" s="188" t="s">
        <v>2</v>
      </c>
      <c r="I37" s="196">
        <v>6809472.95</v>
      </c>
      <c r="J37" s="180" t="s">
        <v>128</v>
      </c>
      <c r="K37" s="180">
        <v>2.1</v>
      </c>
      <c r="L37" s="180">
        <v>2</v>
      </c>
    </row>
    <row r="38" spans="1:12" ht="21">
      <c r="A38" s="83" t="s">
        <v>162</v>
      </c>
      <c r="B38" s="237">
        <v>4498150.31</v>
      </c>
      <c r="C38" s="171">
        <v>8636.73</v>
      </c>
      <c r="D38" s="171">
        <v>464395.91</v>
      </c>
      <c r="E38" s="172">
        <v>214230.59</v>
      </c>
      <c r="F38" s="224">
        <v>5185413.54</v>
      </c>
      <c r="G38" s="197">
        <v>32</v>
      </c>
      <c r="H38" s="198" t="s">
        <v>59</v>
      </c>
      <c r="I38" s="196">
        <f aca="true" t="shared" si="3" ref="I38:I51">F38/G38</f>
        <v>162044.173125</v>
      </c>
      <c r="J38" s="180" t="s">
        <v>128</v>
      </c>
      <c r="K38" s="180">
        <v>2.1</v>
      </c>
      <c r="L38" s="180">
        <v>2</v>
      </c>
    </row>
    <row r="39" spans="1:12" ht="21">
      <c r="A39" s="47" t="s">
        <v>163</v>
      </c>
      <c r="B39" s="228">
        <v>12709168.113536905</v>
      </c>
      <c r="C39" s="228">
        <v>10623.180969479354</v>
      </c>
      <c r="D39" s="228">
        <v>511716.55916425725</v>
      </c>
      <c r="E39" s="228">
        <v>4604076.571059996</v>
      </c>
      <c r="F39" s="224">
        <v>17835584.424730636</v>
      </c>
      <c r="G39" s="245">
        <v>71020</v>
      </c>
      <c r="H39" s="200" t="s">
        <v>116</v>
      </c>
      <c r="I39" s="187">
        <f t="shared" si="3"/>
        <v>251.13467227162258</v>
      </c>
      <c r="J39" s="180" t="s">
        <v>128</v>
      </c>
      <c r="K39" s="180">
        <v>2.1</v>
      </c>
      <c r="L39" s="180">
        <v>2</v>
      </c>
    </row>
    <row r="40" spans="1:12" ht="21">
      <c r="A40" s="47" t="s">
        <v>164</v>
      </c>
      <c r="B40" s="228">
        <v>2169857.970603862</v>
      </c>
      <c r="C40" s="228">
        <v>1813.7138240574507</v>
      </c>
      <c r="D40" s="228">
        <v>87366.24180853173</v>
      </c>
      <c r="E40" s="228">
        <v>786061.8535956091</v>
      </c>
      <c r="F40" s="224">
        <v>3045099.7798320604</v>
      </c>
      <c r="G40" s="245">
        <v>162735</v>
      </c>
      <c r="H40" s="200" t="s">
        <v>1</v>
      </c>
      <c r="I40" s="187">
        <f t="shared" si="3"/>
        <v>18.712015115568626</v>
      </c>
      <c r="J40" s="180" t="s">
        <v>128</v>
      </c>
      <c r="K40" s="180">
        <v>2.1</v>
      </c>
      <c r="L40" s="180">
        <v>2</v>
      </c>
    </row>
    <row r="41" spans="1:12" ht="21">
      <c r="A41" s="47" t="s">
        <v>165</v>
      </c>
      <c r="B41" s="228">
        <v>3409776.8109489256</v>
      </c>
      <c r="C41" s="228">
        <v>2850.121723518851</v>
      </c>
      <c r="D41" s="228">
        <v>137289.80855626415</v>
      </c>
      <c r="E41" s="246">
        <v>1235240.0556502428</v>
      </c>
      <c r="F41" s="224">
        <v>4785156.796878952</v>
      </c>
      <c r="G41" s="199">
        <v>1470</v>
      </c>
      <c r="H41" s="200" t="s">
        <v>121</v>
      </c>
      <c r="I41" s="187">
        <f t="shared" si="3"/>
        <v>3255.208705359831</v>
      </c>
      <c r="J41" s="180" t="s">
        <v>128</v>
      </c>
      <c r="K41" s="180">
        <v>2.1</v>
      </c>
      <c r="L41" s="180">
        <v>2</v>
      </c>
    </row>
    <row r="42" spans="1:12" ht="21">
      <c r="A42" s="47" t="s">
        <v>166</v>
      </c>
      <c r="B42" s="228">
        <v>7749492.75215665</v>
      </c>
      <c r="C42" s="228">
        <v>6477.549371633752</v>
      </c>
      <c r="D42" s="228">
        <v>312022.2921733276</v>
      </c>
      <c r="E42" s="247">
        <v>2807363.762841461</v>
      </c>
      <c r="F42" s="224">
        <v>10875356.356543072</v>
      </c>
      <c r="G42" s="199">
        <v>210</v>
      </c>
      <c r="H42" s="200" t="s">
        <v>120</v>
      </c>
      <c r="I42" s="187">
        <f t="shared" si="3"/>
        <v>51787.41122163367</v>
      </c>
      <c r="J42" s="180" t="s">
        <v>131</v>
      </c>
      <c r="K42" s="180">
        <v>3.1</v>
      </c>
      <c r="L42" s="180">
        <v>3</v>
      </c>
    </row>
    <row r="43" spans="1:12" ht="21">
      <c r="A43" s="47" t="s">
        <v>167</v>
      </c>
      <c r="B43" s="228">
        <v>4959675.361380256</v>
      </c>
      <c r="C43" s="228">
        <v>4145.631597845601</v>
      </c>
      <c r="D43" s="228">
        <v>199694.26699092967</v>
      </c>
      <c r="E43" s="228">
        <v>1796712.8082185353</v>
      </c>
      <c r="F43" s="224">
        <v>6960228.0681875665</v>
      </c>
      <c r="G43" s="199">
        <v>1</v>
      </c>
      <c r="H43" s="200" t="s">
        <v>57</v>
      </c>
      <c r="I43" s="187">
        <f t="shared" si="3"/>
        <v>6960228.0681875665</v>
      </c>
      <c r="J43" s="180" t="s">
        <v>128</v>
      </c>
      <c r="K43" s="180">
        <v>2.1</v>
      </c>
      <c r="L43" s="180">
        <v>2</v>
      </c>
    </row>
    <row r="44" spans="1:12" ht="37.5">
      <c r="A44" s="83" t="s">
        <v>168</v>
      </c>
      <c r="B44" s="228">
        <v>9027788.78209439</v>
      </c>
      <c r="C44" s="228">
        <v>17919.060745062838</v>
      </c>
      <c r="D44" s="248">
        <v>896908.3359113173</v>
      </c>
      <c r="E44" s="228">
        <v>622371.0111245769</v>
      </c>
      <c r="F44" s="224">
        <v>10564987.189875346</v>
      </c>
      <c r="G44" s="222">
        <v>19212</v>
      </c>
      <c r="H44" s="223" t="s">
        <v>115</v>
      </c>
      <c r="I44" s="187">
        <f t="shared" si="3"/>
        <v>549.9160519402117</v>
      </c>
      <c r="J44" s="180" t="s">
        <v>128</v>
      </c>
      <c r="K44" s="180">
        <v>2.1</v>
      </c>
      <c r="L44" s="180">
        <v>2</v>
      </c>
    </row>
    <row r="45" spans="1:12" ht="21">
      <c r="A45" s="47" t="s">
        <v>169</v>
      </c>
      <c r="B45" s="228">
        <v>2666238.1377169956</v>
      </c>
      <c r="C45" s="228">
        <v>5292.157836624775</v>
      </c>
      <c r="D45" s="247">
        <v>264890.02666810923</v>
      </c>
      <c r="E45" s="228">
        <v>183809.05509896833</v>
      </c>
      <c r="F45" s="224">
        <v>3120229.3773206985</v>
      </c>
      <c r="G45" s="199">
        <v>7385</v>
      </c>
      <c r="H45" s="223" t="s">
        <v>114</v>
      </c>
      <c r="I45" s="187">
        <f t="shared" si="3"/>
        <v>422.5090558321867</v>
      </c>
      <c r="J45" s="180" t="s">
        <v>128</v>
      </c>
      <c r="K45" s="180">
        <v>2.1</v>
      </c>
      <c r="L45" s="180">
        <v>2</v>
      </c>
    </row>
    <row r="46" spans="1:12" ht="21">
      <c r="A46" s="47" t="s">
        <v>170</v>
      </c>
      <c r="B46" s="228">
        <v>7815118.190509949</v>
      </c>
      <c r="C46" s="228">
        <v>15512.057378141832</v>
      </c>
      <c r="D46" s="247">
        <v>776429.8457118307</v>
      </c>
      <c r="E46" s="228">
        <v>538770.1382571952</v>
      </c>
      <c r="F46" s="224">
        <v>9145830.231857117</v>
      </c>
      <c r="G46" s="199">
        <v>300</v>
      </c>
      <c r="H46" s="200" t="s">
        <v>120</v>
      </c>
      <c r="I46" s="187">
        <f t="shared" si="3"/>
        <v>30486.10077285706</v>
      </c>
      <c r="J46" s="180" t="s">
        <v>128</v>
      </c>
      <c r="K46" s="180">
        <v>2.1</v>
      </c>
      <c r="L46" s="180">
        <v>2</v>
      </c>
    </row>
    <row r="47" spans="1:12" ht="21">
      <c r="A47" s="47" t="s">
        <v>171</v>
      </c>
      <c r="B47" s="228">
        <v>3878908.7293014363</v>
      </c>
      <c r="C47" s="228">
        <v>7699.161203545781</v>
      </c>
      <c r="D47" s="247">
        <v>385368.5168675958</v>
      </c>
      <c r="E47" s="228">
        <v>267409.92796635</v>
      </c>
      <c r="F47" s="224">
        <v>4539386.335338928</v>
      </c>
      <c r="G47" s="199">
        <v>25</v>
      </c>
      <c r="H47" s="200" t="s">
        <v>56</v>
      </c>
      <c r="I47" s="187">
        <f t="shared" si="3"/>
        <v>181575.45341355712</v>
      </c>
      <c r="J47" s="180" t="s">
        <v>128</v>
      </c>
      <c r="K47" s="180">
        <v>2.1</v>
      </c>
      <c r="L47" s="180">
        <v>2</v>
      </c>
    </row>
    <row r="48" spans="1:12" ht="18.75">
      <c r="A48" s="92" t="s">
        <v>174</v>
      </c>
      <c r="B48" s="228">
        <v>2708870.751012983</v>
      </c>
      <c r="C48" s="228">
        <v>4982.315058348294</v>
      </c>
      <c r="D48" s="228">
        <v>224516.6905362345</v>
      </c>
      <c r="E48" s="228">
        <v>94583.59633763548</v>
      </c>
      <c r="F48" s="224">
        <v>3032953.352945201</v>
      </c>
      <c r="G48" s="201">
        <v>10</v>
      </c>
      <c r="H48" s="198" t="s">
        <v>151</v>
      </c>
      <c r="I48" s="187">
        <f t="shared" si="3"/>
        <v>303295.33529452013</v>
      </c>
      <c r="J48" s="180" t="s">
        <v>129</v>
      </c>
      <c r="K48" s="180">
        <v>2.1</v>
      </c>
      <c r="L48" s="180">
        <v>2</v>
      </c>
    </row>
    <row r="49" spans="1:12" ht="23.25" customHeight="1">
      <c r="A49" s="92" t="s">
        <v>175</v>
      </c>
      <c r="B49" s="228">
        <v>7056168.999833646</v>
      </c>
      <c r="C49" s="228">
        <v>12353.25928833034</v>
      </c>
      <c r="D49" s="228">
        <v>569684.3925737096</v>
      </c>
      <c r="E49" s="228">
        <v>671982.3228077823</v>
      </c>
      <c r="F49" s="224">
        <v>8310188.974503468</v>
      </c>
      <c r="G49" s="201">
        <v>352</v>
      </c>
      <c r="H49" s="198" t="s">
        <v>58</v>
      </c>
      <c r="I49" s="187">
        <f t="shared" si="3"/>
        <v>23608.4914048394</v>
      </c>
      <c r="J49" s="180" t="s">
        <v>129</v>
      </c>
      <c r="K49" s="180">
        <v>2.1</v>
      </c>
      <c r="L49" s="180">
        <v>2</v>
      </c>
    </row>
    <row r="50" spans="1:12" ht="18.75">
      <c r="A50" s="92" t="s">
        <v>176</v>
      </c>
      <c r="B50" s="228">
        <v>5772316.688622009</v>
      </c>
      <c r="C50" s="228">
        <v>10051.537678276482</v>
      </c>
      <c r="D50" s="228">
        <v>459371.31540561334</v>
      </c>
      <c r="E50" s="228">
        <v>543583.4501911914</v>
      </c>
      <c r="F50" s="224">
        <v>6785322.99189709</v>
      </c>
      <c r="G50" s="201">
        <v>51</v>
      </c>
      <c r="H50" s="198" t="s">
        <v>58</v>
      </c>
      <c r="I50" s="187">
        <f t="shared" si="3"/>
        <v>133045.54886072726</v>
      </c>
      <c r="J50" s="180" t="s">
        <v>129</v>
      </c>
      <c r="K50" s="180">
        <v>2.1</v>
      </c>
      <c r="L50" s="180">
        <v>2</v>
      </c>
    </row>
    <row r="51" spans="1:12" ht="18.75">
      <c r="A51" s="93" t="s">
        <v>177</v>
      </c>
      <c r="B51" s="228">
        <v>4430339.036727149</v>
      </c>
      <c r="C51" s="228">
        <v>8148.541191202872</v>
      </c>
      <c r="D51" s="228">
        <v>367195.466268557</v>
      </c>
      <c r="E51" s="228">
        <v>154690.8057285385</v>
      </c>
      <c r="F51" s="224">
        <v>4960373.849915448</v>
      </c>
      <c r="G51" s="201">
        <v>10</v>
      </c>
      <c r="H51" s="198" t="s">
        <v>120</v>
      </c>
      <c r="I51" s="187">
        <f t="shared" si="3"/>
        <v>496037.38499154476</v>
      </c>
      <c r="J51" s="180" t="s">
        <v>128</v>
      </c>
      <c r="K51" s="180">
        <v>2.1</v>
      </c>
      <c r="L51" s="180">
        <v>2</v>
      </c>
    </row>
    <row r="52" spans="1:12" ht="18.75">
      <c r="A52" s="93" t="s">
        <v>117</v>
      </c>
      <c r="B52" s="228">
        <v>3049796.1741347583</v>
      </c>
      <c r="C52" s="228">
        <v>2313.7806355475764</v>
      </c>
      <c r="D52" s="228">
        <v>122411.41114731264</v>
      </c>
      <c r="E52" s="228">
        <v>596901.0157919679</v>
      </c>
      <c r="F52" s="224">
        <v>3771422.3817095864</v>
      </c>
      <c r="G52" s="201">
        <v>285</v>
      </c>
      <c r="H52" s="198" t="s">
        <v>119</v>
      </c>
      <c r="I52" s="187">
        <f>F52/G52</f>
        <v>13233.060988454688</v>
      </c>
      <c r="J52" s="180" t="s">
        <v>130</v>
      </c>
      <c r="K52" s="180">
        <v>2.1</v>
      </c>
      <c r="L52" s="180">
        <v>2</v>
      </c>
    </row>
    <row r="53" spans="1:12" ht="18.75">
      <c r="A53" s="93" t="s">
        <v>118</v>
      </c>
      <c r="B53" s="228">
        <v>7074639.165420103</v>
      </c>
      <c r="C53" s="228">
        <v>5367.297409335728</v>
      </c>
      <c r="D53" s="228">
        <v>283958.8333613193</v>
      </c>
      <c r="E53" s="228">
        <v>1384636.5668679299</v>
      </c>
      <c r="F53" s="224">
        <v>8748601.863058688</v>
      </c>
      <c r="G53" s="201">
        <v>3</v>
      </c>
      <c r="H53" s="198" t="s">
        <v>57</v>
      </c>
      <c r="I53" s="187">
        <f>F53/G53</f>
        <v>2916200.6210195627</v>
      </c>
      <c r="J53" s="180" t="s">
        <v>130</v>
      </c>
      <c r="K53" s="180">
        <v>2.1</v>
      </c>
      <c r="L53" s="180">
        <v>2</v>
      </c>
    </row>
    <row r="54" spans="1:12" ht="18.75">
      <c r="A54" s="93" t="s">
        <v>122</v>
      </c>
      <c r="B54" s="228">
        <v>6951691.055376597</v>
      </c>
      <c r="C54" s="228">
        <v>5274.020698384202</v>
      </c>
      <c r="D54" s="228">
        <v>279023.9948380234</v>
      </c>
      <c r="E54" s="228">
        <v>1360573.3680230132</v>
      </c>
      <c r="F54" s="224">
        <v>8596562.438936017</v>
      </c>
      <c r="G54" s="201">
        <v>1</v>
      </c>
      <c r="H54" s="198" t="s">
        <v>57</v>
      </c>
      <c r="I54" s="187">
        <f>F54/G54</f>
        <v>8596562.438936017</v>
      </c>
      <c r="J54" s="180" t="s">
        <v>130</v>
      </c>
      <c r="K54" s="180">
        <v>2.1</v>
      </c>
      <c r="L54" s="180">
        <v>2</v>
      </c>
    </row>
    <row r="55" spans="1:12" ht="18.75">
      <c r="A55" s="92" t="s">
        <v>178</v>
      </c>
      <c r="B55" s="228">
        <v>2511661.3163042273</v>
      </c>
      <c r="C55" s="228">
        <v>5321.198849640933</v>
      </c>
      <c r="D55" s="228">
        <v>260679.73954389416</v>
      </c>
      <c r="E55" s="228">
        <v>98912.64044549926</v>
      </c>
      <c r="F55" s="224">
        <v>2876574.8951432616</v>
      </c>
      <c r="G55" s="167">
        <v>80</v>
      </c>
      <c r="H55" s="198" t="s">
        <v>158</v>
      </c>
      <c r="I55" s="202">
        <f aca="true" t="shared" si="4" ref="I55:I63">F55/G55</f>
        <v>35957.18618929077</v>
      </c>
      <c r="J55" s="180" t="s">
        <v>128</v>
      </c>
      <c r="K55" s="180">
        <v>2.2</v>
      </c>
      <c r="L55" s="180">
        <v>2</v>
      </c>
    </row>
    <row r="56" spans="1:12" ht="18.75">
      <c r="A56" s="92" t="s">
        <v>179</v>
      </c>
      <c r="B56" s="228">
        <v>9208643.472796226</v>
      </c>
      <c r="C56" s="228">
        <v>19509.407074955114</v>
      </c>
      <c r="D56" s="228">
        <v>955744.616703862</v>
      </c>
      <c r="E56" s="228">
        <v>362648.9108634099</v>
      </c>
      <c r="F56" s="224">
        <v>10546546.407438453</v>
      </c>
      <c r="G56" s="249">
        <v>1417</v>
      </c>
      <c r="H56" s="198" t="s">
        <v>0</v>
      </c>
      <c r="I56" s="202">
        <f t="shared" si="4"/>
        <v>7442.86973002008</v>
      </c>
      <c r="J56" s="180" t="s">
        <v>128</v>
      </c>
      <c r="K56" s="180">
        <v>2.2</v>
      </c>
      <c r="L56" s="180">
        <v>2</v>
      </c>
    </row>
    <row r="57" spans="1:12" ht="18.75">
      <c r="A57" s="92" t="s">
        <v>180</v>
      </c>
      <c r="B57" s="228">
        <v>5300022.320228808</v>
      </c>
      <c r="C57" s="228">
        <v>7549.583792639139</v>
      </c>
      <c r="D57" s="228">
        <v>399163.93029176333</v>
      </c>
      <c r="E57" s="228">
        <v>314677.77429796534</v>
      </c>
      <c r="F57" s="224">
        <v>6021413.608611176</v>
      </c>
      <c r="G57" s="201">
        <v>1</v>
      </c>
      <c r="H57" s="198" t="s">
        <v>2</v>
      </c>
      <c r="I57" s="187">
        <f t="shared" si="4"/>
        <v>6021413.608611176</v>
      </c>
      <c r="J57" s="180" t="s">
        <v>128</v>
      </c>
      <c r="K57" s="180">
        <v>2.1</v>
      </c>
      <c r="L57" s="180">
        <v>2</v>
      </c>
    </row>
    <row r="58" spans="1:12" ht="42" customHeight="1">
      <c r="A58" s="92" t="s">
        <v>181</v>
      </c>
      <c r="B58" s="228">
        <v>3024036.75928971</v>
      </c>
      <c r="C58" s="228">
        <v>4307.570332136445</v>
      </c>
      <c r="D58" s="228">
        <v>227751.19145776288</v>
      </c>
      <c r="E58" s="228">
        <v>179545.8772270673</v>
      </c>
      <c r="F58" s="224">
        <v>3435641.3983066767</v>
      </c>
      <c r="G58" s="201">
        <v>924320771.72</v>
      </c>
      <c r="H58" s="198" t="s">
        <v>152</v>
      </c>
      <c r="I58" s="187">
        <f t="shared" si="4"/>
        <v>0.0037169362665230884</v>
      </c>
      <c r="J58" s="180" t="s">
        <v>128</v>
      </c>
      <c r="K58" s="180">
        <v>2.1</v>
      </c>
      <c r="L58" s="180">
        <v>2</v>
      </c>
    </row>
    <row r="59" spans="1:12" ht="18.75">
      <c r="A59" s="92" t="s">
        <v>182</v>
      </c>
      <c r="B59" s="228">
        <v>4453044.543937607</v>
      </c>
      <c r="C59" s="228">
        <v>6809.2058034111315</v>
      </c>
      <c r="D59" s="228">
        <v>352788.04137628886</v>
      </c>
      <c r="E59" s="228">
        <v>501564.5988908218</v>
      </c>
      <c r="F59" s="224">
        <v>5314206.39000813</v>
      </c>
      <c r="G59" s="201">
        <v>12</v>
      </c>
      <c r="H59" s="198" t="s">
        <v>123</v>
      </c>
      <c r="I59" s="187">
        <f t="shared" si="4"/>
        <v>442850.5325006775</v>
      </c>
      <c r="J59" s="180" t="s">
        <v>128</v>
      </c>
      <c r="K59" s="180">
        <v>2.1</v>
      </c>
      <c r="L59" s="180">
        <v>2</v>
      </c>
    </row>
    <row r="60" spans="1:12" ht="18.75">
      <c r="A60" s="92" t="s">
        <v>183</v>
      </c>
      <c r="B60" s="228">
        <v>4660573.6152353175</v>
      </c>
      <c r="C60" s="228">
        <v>6966.075394254936</v>
      </c>
      <c r="D60" s="228">
        <v>360708.60123691394</v>
      </c>
      <c r="E60" s="228">
        <v>438556.3795029014</v>
      </c>
      <c r="F60" s="224">
        <v>5466804.671369388</v>
      </c>
      <c r="G60" s="201">
        <v>11</v>
      </c>
      <c r="H60" s="198" t="s">
        <v>23</v>
      </c>
      <c r="I60" s="187">
        <f t="shared" si="4"/>
        <v>496982.2428517625</v>
      </c>
      <c r="J60" s="180" t="s">
        <v>128</v>
      </c>
      <c r="K60" s="180">
        <v>2.1</v>
      </c>
      <c r="L60" s="180">
        <v>2</v>
      </c>
    </row>
    <row r="61" spans="1:12" ht="18.75">
      <c r="A61" s="94" t="s">
        <v>184</v>
      </c>
      <c r="B61" s="229">
        <v>1962793.6637504995</v>
      </c>
      <c r="C61" s="229">
        <v>2795.0625538599643</v>
      </c>
      <c r="D61" s="229">
        <v>136242.91755771477</v>
      </c>
      <c r="E61" s="229">
        <v>253223.1575324108</v>
      </c>
      <c r="F61" s="224">
        <v>2355054.801394485</v>
      </c>
      <c r="G61" s="203">
        <v>3</v>
      </c>
      <c r="H61" s="204" t="s">
        <v>23</v>
      </c>
      <c r="I61" s="187">
        <f t="shared" si="4"/>
        <v>785018.2671314949</v>
      </c>
      <c r="J61" s="180" t="s">
        <v>128</v>
      </c>
      <c r="K61" s="180">
        <v>2.1</v>
      </c>
      <c r="L61" s="180">
        <v>2</v>
      </c>
    </row>
    <row r="62" spans="1:12" ht="18.75">
      <c r="A62" s="94" t="s">
        <v>185</v>
      </c>
      <c r="B62" s="229">
        <v>1927605.02857832</v>
      </c>
      <c r="C62" s="229">
        <v>3238.774685816876</v>
      </c>
      <c r="D62" s="229">
        <v>154008.72233666384</v>
      </c>
      <c r="E62" s="229">
        <v>53368.52017072731</v>
      </c>
      <c r="F62" s="224">
        <v>2138221.045771528</v>
      </c>
      <c r="G62" s="203">
        <v>300</v>
      </c>
      <c r="H62" s="204" t="s">
        <v>55</v>
      </c>
      <c r="I62" s="205">
        <f t="shared" si="4"/>
        <v>7127.4034859050935</v>
      </c>
      <c r="J62" s="180" t="s">
        <v>128</v>
      </c>
      <c r="K62" s="180">
        <v>2.1</v>
      </c>
      <c r="L62" s="180">
        <v>2</v>
      </c>
    </row>
    <row r="63" spans="1:12" ht="18.75">
      <c r="A63" s="94" t="s">
        <v>186</v>
      </c>
      <c r="B63" s="229">
        <v>1927605.02857832</v>
      </c>
      <c r="C63" s="229">
        <v>3238.774685816876</v>
      </c>
      <c r="D63" s="229">
        <v>154008.72233666384</v>
      </c>
      <c r="E63" s="229">
        <v>53368.52017072731</v>
      </c>
      <c r="F63" s="224">
        <v>2138221.045771528</v>
      </c>
      <c r="G63" s="203">
        <v>300</v>
      </c>
      <c r="H63" s="204" t="s">
        <v>55</v>
      </c>
      <c r="I63" s="205">
        <f t="shared" si="4"/>
        <v>7127.4034859050935</v>
      </c>
      <c r="J63" s="180" t="s">
        <v>134</v>
      </c>
      <c r="K63" s="180">
        <v>4.1</v>
      </c>
      <c r="L63" s="180">
        <v>4</v>
      </c>
    </row>
    <row r="64" spans="1:9" ht="18.75">
      <c r="A64" s="174" t="s">
        <v>159</v>
      </c>
      <c r="B64" s="230">
        <f>SUM(B37:B63)</f>
        <v>136994239.15807563</v>
      </c>
      <c r="C64" s="230">
        <f>SUM(C37:C63)</f>
        <v>199991.68978186714</v>
      </c>
      <c r="D64" s="230">
        <f>SUM(D37:D63)</f>
        <v>9854025.260824459</v>
      </c>
      <c r="E64" s="230">
        <f>SUM(E37:E63)</f>
        <v>20316599.058662523</v>
      </c>
      <c r="F64" s="230">
        <f>SUM(F37:F63)</f>
        <v>167364855.16734448</v>
      </c>
      <c r="G64" s="206"/>
      <c r="H64" s="207"/>
      <c r="I64" s="208"/>
    </row>
    <row r="65" spans="1:9" ht="19.5" thickBot="1">
      <c r="A65" s="250" t="s">
        <v>50</v>
      </c>
      <c r="B65" s="231">
        <f>B64+B35</f>
        <v>706760819.501867</v>
      </c>
      <c r="C65" s="231">
        <f>C64+C35</f>
        <v>1202923.6618850986</v>
      </c>
      <c r="D65" s="231">
        <f>D64+D35</f>
        <v>62301945.77598001</v>
      </c>
      <c r="E65" s="231">
        <f>E64+E35</f>
        <v>90854069.58897568</v>
      </c>
      <c r="F65" s="231">
        <f>SUM(B65:E65)</f>
        <v>861119758.5287079</v>
      </c>
      <c r="G65" s="209"/>
      <c r="H65" s="210"/>
      <c r="I65" s="211"/>
    </row>
    <row r="66" spans="1:9" ht="19.5" thickTop="1">
      <c r="A66" s="251"/>
      <c r="B66" s="232"/>
      <c r="C66" s="232"/>
      <c r="D66" s="232"/>
      <c r="E66" s="232"/>
      <c r="F66" s="232"/>
      <c r="G66" s="212"/>
      <c r="H66" s="213"/>
      <c r="I66" s="214"/>
    </row>
    <row r="67" spans="1:9" ht="18.75">
      <c r="A67" s="251"/>
      <c r="B67" s="233"/>
      <c r="C67" s="233"/>
      <c r="D67" s="233"/>
      <c r="E67" s="233"/>
      <c r="F67" s="233"/>
      <c r="G67" s="212"/>
      <c r="H67" s="213"/>
      <c r="I67" s="214"/>
    </row>
    <row r="68" spans="1:9" ht="18.75">
      <c r="A68" s="95"/>
      <c r="B68" s="234"/>
      <c r="C68" s="234"/>
      <c r="D68" s="234"/>
      <c r="E68" s="234"/>
      <c r="F68" s="234"/>
      <c r="G68" s="181"/>
      <c r="H68" s="213"/>
      <c r="I68" s="214"/>
    </row>
    <row r="69" spans="1:9" ht="18.75">
      <c r="A69" s="96"/>
      <c r="B69" s="233"/>
      <c r="C69" s="233"/>
      <c r="D69" s="233"/>
      <c r="E69" s="233"/>
      <c r="F69" s="233"/>
      <c r="G69" s="181"/>
      <c r="H69" s="213"/>
      <c r="I69" s="214"/>
    </row>
    <row r="70" spans="1:9" ht="18.75">
      <c r="A70" s="96"/>
      <c r="B70" s="233"/>
      <c r="C70" s="233"/>
      <c r="D70" s="233"/>
      <c r="E70" s="233"/>
      <c r="F70" s="235"/>
      <c r="G70" s="181"/>
      <c r="H70" s="213"/>
      <c r="I70" s="214"/>
    </row>
    <row r="71" spans="1:9" ht="18.75">
      <c r="A71" s="96"/>
      <c r="B71" s="233"/>
      <c r="C71" s="233"/>
      <c r="D71" s="233"/>
      <c r="E71" s="233"/>
      <c r="F71" s="235"/>
      <c r="G71" s="181"/>
      <c r="H71" s="213"/>
      <c r="I71" s="214"/>
    </row>
    <row r="72" spans="1:9" ht="18.75">
      <c r="A72" s="95"/>
      <c r="B72" s="234"/>
      <c r="C72" s="234"/>
      <c r="D72" s="234"/>
      <c r="E72" s="234"/>
      <c r="F72" s="225"/>
      <c r="G72" s="181"/>
      <c r="H72" s="213"/>
      <c r="I72" s="214"/>
    </row>
  </sheetData>
  <sheetProtection/>
  <printOptions/>
  <pageMargins left="0.51" right="0.2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99" customWidth="1"/>
    <col min="2" max="2" width="72.00390625" style="99" customWidth="1"/>
    <col min="3" max="3" width="16.140625" style="104" customWidth="1"/>
    <col min="4" max="4" width="16.00390625" style="104" customWidth="1"/>
    <col min="5" max="6" width="15.00390625" style="104" customWidth="1"/>
    <col min="7" max="7" width="16.140625" style="104" customWidth="1"/>
    <col min="8" max="8" width="8.57421875" style="105" bestFit="1" customWidth="1"/>
    <col min="9" max="9" width="7.57421875" style="84" bestFit="1" customWidth="1"/>
    <col min="10" max="10" width="18.421875" style="104" customWidth="1"/>
    <col min="11" max="16384" width="9.140625" style="99" customWidth="1"/>
  </cols>
  <sheetData>
    <row r="1" ht="18.75">
      <c r="B1" s="103"/>
    </row>
    <row r="2" spans="2:3" ht="18.75">
      <c r="B2" s="106" t="s">
        <v>141</v>
      </c>
      <c r="C2" s="107"/>
    </row>
    <row r="4" spans="2:10" s="106" customFormat="1" ht="18.75">
      <c r="B4" s="310" t="s">
        <v>17</v>
      </c>
      <c r="C4" s="312" t="s">
        <v>26</v>
      </c>
      <c r="D4" s="312" t="s">
        <v>27</v>
      </c>
      <c r="E4" s="312" t="s">
        <v>28</v>
      </c>
      <c r="F4" s="312" t="s">
        <v>49</v>
      </c>
      <c r="G4" s="312" t="s">
        <v>50</v>
      </c>
      <c r="H4" s="308" t="s">
        <v>51</v>
      </c>
      <c r="I4" s="310" t="s">
        <v>52</v>
      </c>
      <c r="J4" s="312" t="s">
        <v>53</v>
      </c>
    </row>
    <row r="5" spans="2:10" s="106" customFormat="1" ht="18.75">
      <c r="B5" s="311"/>
      <c r="C5" s="313"/>
      <c r="D5" s="313"/>
      <c r="E5" s="313"/>
      <c r="F5" s="313"/>
      <c r="G5" s="313"/>
      <c r="H5" s="309"/>
      <c r="I5" s="311"/>
      <c r="J5" s="313"/>
    </row>
    <row r="6" spans="1:10" ht="22.5" customHeight="1">
      <c r="A6" s="100" t="s">
        <v>128</v>
      </c>
      <c r="B6" s="97" t="s">
        <v>225</v>
      </c>
      <c r="C6" s="101">
        <v>454843406.07</v>
      </c>
      <c r="D6" s="101">
        <v>791464.29</v>
      </c>
      <c r="E6" s="101">
        <v>41931906.98</v>
      </c>
      <c r="F6" s="101">
        <v>57503261.67</v>
      </c>
      <c r="G6" s="102">
        <f>SUM(C6:F6)</f>
        <v>555070039.01</v>
      </c>
      <c r="H6" s="261">
        <v>29711</v>
      </c>
      <c r="I6" s="133" t="s">
        <v>59</v>
      </c>
      <c r="J6" s="139">
        <f>G6/H6</f>
        <v>18682.307529534515</v>
      </c>
    </row>
    <row r="7" spans="1:10" ht="26.25" customHeight="1">
      <c r="A7" s="100" t="s">
        <v>129</v>
      </c>
      <c r="B7" s="97" t="s">
        <v>226</v>
      </c>
      <c r="C7" s="101">
        <v>24893514.11</v>
      </c>
      <c r="D7" s="101">
        <v>56721.44</v>
      </c>
      <c r="E7" s="101">
        <v>2695143.54</v>
      </c>
      <c r="F7" s="101">
        <v>2443057.48</v>
      </c>
      <c r="G7" s="102">
        <f aca="true" t="shared" si="0" ref="G7:G20">SUM(C7:F7)</f>
        <v>30088436.57</v>
      </c>
      <c r="H7" s="287">
        <v>9</v>
      </c>
      <c r="I7" s="133" t="s">
        <v>125</v>
      </c>
      <c r="J7" s="139">
        <f aca="true" t="shared" si="1" ref="J7:J20">G7/H7</f>
        <v>3343159.618888889</v>
      </c>
    </row>
    <row r="8" spans="1:10" ht="18.75">
      <c r="A8" s="100" t="s">
        <v>130</v>
      </c>
      <c r="B8" s="97" t="s">
        <v>227</v>
      </c>
      <c r="C8" s="101">
        <v>16285654.44</v>
      </c>
      <c r="D8" s="101">
        <v>12955.1</v>
      </c>
      <c r="E8" s="101">
        <v>685394.24</v>
      </c>
      <c r="F8" s="101">
        <v>3342110.95</v>
      </c>
      <c r="G8" s="102">
        <f t="shared" si="0"/>
        <v>20326114.729999997</v>
      </c>
      <c r="H8" s="108">
        <v>4</v>
      </c>
      <c r="I8" s="109" t="s">
        <v>57</v>
      </c>
      <c r="J8" s="110">
        <f t="shared" si="1"/>
        <v>5081528.682499999</v>
      </c>
    </row>
    <row r="9" spans="1:10" ht="18.75">
      <c r="A9" s="99" t="s">
        <v>131</v>
      </c>
      <c r="B9" s="111" t="s">
        <v>228</v>
      </c>
      <c r="C9" s="112">
        <v>39796052.49</v>
      </c>
      <c r="D9" s="112">
        <v>78988.13</v>
      </c>
      <c r="E9" s="112">
        <v>4222359.48</v>
      </c>
      <c r="F9" s="112">
        <v>6021248.91</v>
      </c>
      <c r="G9" s="102">
        <f t="shared" si="0"/>
        <v>50118649.010000005</v>
      </c>
      <c r="H9" s="113">
        <v>19</v>
      </c>
      <c r="I9" s="114" t="s">
        <v>127</v>
      </c>
      <c r="J9" s="110">
        <f t="shared" si="1"/>
        <v>2637823.6321052634</v>
      </c>
    </row>
    <row r="10" spans="1:10" ht="18.75">
      <c r="A10" s="99" t="s">
        <v>132</v>
      </c>
      <c r="B10" s="111" t="s">
        <v>229</v>
      </c>
      <c r="C10" s="112">
        <v>100958263.94</v>
      </c>
      <c r="D10" s="112">
        <v>141903.63</v>
      </c>
      <c r="E10" s="112">
        <v>6903103.75</v>
      </c>
      <c r="F10" s="112">
        <v>12914201.88</v>
      </c>
      <c r="G10" s="102">
        <f t="shared" si="0"/>
        <v>120917473.19999999</v>
      </c>
      <c r="H10" s="113">
        <v>744820</v>
      </c>
      <c r="I10" s="114" t="s">
        <v>55</v>
      </c>
      <c r="J10" s="110">
        <f t="shared" si="1"/>
        <v>162.34455734271367</v>
      </c>
    </row>
    <row r="11" spans="1:10" ht="18.75">
      <c r="A11" s="99" t="s">
        <v>133</v>
      </c>
      <c r="B11" s="111" t="s">
        <v>230</v>
      </c>
      <c r="C11" s="176">
        <v>12668063.58</v>
      </c>
      <c r="D11" s="176">
        <v>26585.49</v>
      </c>
      <c r="E11" s="176">
        <v>1203349.44</v>
      </c>
      <c r="F11" s="176">
        <v>2055027.21</v>
      </c>
      <c r="G11" s="102">
        <f t="shared" si="0"/>
        <v>15953025.719999999</v>
      </c>
      <c r="H11" s="115">
        <v>92</v>
      </c>
      <c r="I11" s="114" t="s">
        <v>125</v>
      </c>
      <c r="J11" s="110">
        <f t="shared" si="1"/>
        <v>173402.45347826087</v>
      </c>
    </row>
    <row r="12" spans="1:10" ht="18.75">
      <c r="A12" s="99" t="s">
        <v>134</v>
      </c>
      <c r="B12" s="111" t="s">
        <v>231</v>
      </c>
      <c r="C12" s="112">
        <v>1940444.71</v>
      </c>
      <c r="D12" s="112">
        <v>3238.77</v>
      </c>
      <c r="E12" s="112">
        <v>154008.72</v>
      </c>
      <c r="F12" s="112">
        <v>53368.52</v>
      </c>
      <c r="G12" s="102">
        <f t="shared" si="0"/>
        <v>2151060.72</v>
      </c>
      <c r="H12" s="115">
        <v>300</v>
      </c>
      <c r="I12" s="114" t="s">
        <v>55</v>
      </c>
      <c r="J12" s="110">
        <f t="shared" si="1"/>
        <v>7170.202400000001</v>
      </c>
    </row>
    <row r="13" spans="1:10" ht="18.75">
      <c r="A13" s="99" t="s">
        <v>135</v>
      </c>
      <c r="B13" s="111" t="s">
        <v>232</v>
      </c>
      <c r="C13" s="176">
        <v>9368308.926248182</v>
      </c>
      <c r="D13" s="176">
        <v>17845.650141475762</v>
      </c>
      <c r="E13" s="176">
        <v>905220.3024106973</v>
      </c>
      <c r="F13" s="176">
        <v>200868.54844881588</v>
      </c>
      <c r="G13" s="101">
        <v>10492243.427249173</v>
      </c>
      <c r="H13" s="113">
        <v>3</v>
      </c>
      <c r="I13" s="114" t="s">
        <v>58</v>
      </c>
      <c r="J13" s="110">
        <f t="shared" si="1"/>
        <v>3497414.475749724</v>
      </c>
    </row>
    <row r="14" spans="1:10" ht="18.75">
      <c r="A14" s="99" t="s">
        <v>150</v>
      </c>
      <c r="B14" s="111" t="s">
        <v>233</v>
      </c>
      <c r="C14" s="176">
        <v>2216147.349277392</v>
      </c>
      <c r="D14" s="176">
        <v>2845.642335633752</v>
      </c>
      <c r="E14" s="176">
        <v>263704.5384612998</v>
      </c>
      <c r="F14" s="176">
        <v>677060.8481688801</v>
      </c>
      <c r="G14" s="102">
        <v>3159758.3782432056</v>
      </c>
      <c r="H14" s="113">
        <v>9</v>
      </c>
      <c r="I14" s="114" t="s">
        <v>58</v>
      </c>
      <c r="J14" s="110">
        <f t="shared" si="1"/>
        <v>351084.26424924505</v>
      </c>
    </row>
    <row r="15" spans="1:10" ht="18.75">
      <c r="A15" s="99" t="s">
        <v>155</v>
      </c>
      <c r="B15" s="111" t="s">
        <v>234</v>
      </c>
      <c r="C15" s="176">
        <v>2582990.41447443</v>
      </c>
      <c r="D15" s="176">
        <v>4119.397522890485</v>
      </c>
      <c r="E15" s="176">
        <v>263380.5491280027</v>
      </c>
      <c r="F15" s="176">
        <v>500369.9333823041</v>
      </c>
      <c r="G15" s="102">
        <v>3350860.294507623</v>
      </c>
      <c r="H15" s="178">
        <v>3</v>
      </c>
      <c r="I15" s="114" t="s">
        <v>58</v>
      </c>
      <c r="J15" s="110">
        <f t="shared" si="1"/>
        <v>1116953.431502541</v>
      </c>
    </row>
    <row r="16" spans="1:10" ht="18.75">
      <c r="A16" s="99" t="s">
        <v>136</v>
      </c>
      <c r="B16" s="111" t="s">
        <v>235</v>
      </c>
      <c r="C16" s="176">
        <v>8899557.69</v>
      </c>
      <c r="D16" s="176">
        <v>15023.38</v>
      </c>
      <c r="E16" s="176">
        <v>652590.63</v>
      </c>
      <c r="F16" s="176">
        <v>529277.16</v>
      </c>
      <c r="G16" s="102">
        <f t="shared" si="0"/>
        <v>10096448.860000001</v>
      </c>
      <c r="H16" s="113">
        <v>371</v>
      </c>
      <c r="I16" s="114" t="s">
        <v>59</v>
      </c>
      <c r="J16" s="110">
        <f t="shared" si="1"/>
        <v>27214.14787061995</v>
      </c>
    </row>
    <row r="17" spans="1:10" ht="18.75">
      <c r="A17" s="99" t="s">
        <v>137</v>
      </c>
      <c r="B17" s="111" t="s">
        <v>236</v>
      </c>
      <c r="C17" s="176">
        <v>1194896.26</v>
      </c>
      <c r="D17" s="176">
        <v>4409.27</v>
      </c>
      <c r="E17" s="176">
        <v>191531.26</v>
      </c>
      <c r="F17" s="176">
        <v>155339.52</v>
      </c>
      <c r="G17" s="102">
        <f t="shared" si="0"/>
        <v>1546176.31</v>
      </c>
      <c r="H17" s="113">
        <v>2</v>
      </c>
      <c r="I17" s="114" t="s">
        <v>125</v>
      </c>
      <c r="J17" s="110">
        <f t="shared" si="1"/>
        <v>773088.155</v>
      </c>
    </row>
    <row r="18" spans="1:10" ht="18.75">
      <c r="A18" s="99" t="s">
        <v>138</v>
      </c>
      <c r="B18" s="111" t="s">
        <v>237</v>
      </c>
      <c r="C18" s="176">
        <v>1627573.71</v>
      </c>
      <c r="D18" s="176">
        <v>2203.01</v>
      </c>
      <c r="E18" s="176">
        <v>113322.56</v>
      </c>
      <c r="F18" s="176">
        <v>81490.39</v>
      </c>
      <c r="G18" s="102">
        <f>SUM(C18:F18)</f>
        <v>1824589.67</v>
      </c>
      <c r="H18" s="113">
        <v>264</v>
      </c>
      <c r="I18" s="114" t="s">
        <v>59</v>
      </c>
      <c r="J18" s="110">
        <f t="shared" si="1"/>
        <v>6911.324507575758</v>
      </c>
    </row>
    <row r="19" spans="1:10" ht="18.75">
      <c r="A19" s="99" t="s">
        <v>139</v>
      </c>
      <c r="B19" s="111" t="s">
        <v>238</v>
      </c>
      <c r="C19" s="176">
        <v>14863652.08</v>
      </c>
      <c r="D19" s="176">
        <v>22492.85</v>
      </c>
      <c r="E19" s="176">
        <v>1067129</v>
      </c>
      <c r="F19" s="176">
        <v>2206608.92</v>
      </c>
      <c r="G19" s="102">
        <f t="shared" si="0"/>
        <v>18159882.85</v>
      </c>
      <c r="H19" s="113">
        <v>77926</v>
      </c>
      <c r="I19" s="114" t="s">
        <v>55</v>
      </c>
      <c r="J19" s="110">
        <f t="shared" si="1"/>
        <v>233.0401002232888</v>
      </c>
    </row>
    <row r="20" spans="1:10" ht="18.75">
      <c r="A20" s="99" t="s">
        <v>140</v>
      </c>
      <c r="B20" s="111" t="s">
        <v>239</v>
      </c>
      <c r="C20" s="175">
        <v>14622293.73</v>
      </c>
      <c r="D20" s="175">
        <v>22127.61</v>
      </c>
      <c r="E20" s="175">
        <v>1049800.79</v>
      </c>
      <c r="F20" s="175">
        <v>2170777.65</v>
      </c>
      <c r="G20" s="102">
        <f t="shared" si="0"/>
        <v>17864999.779999997</v>
      </c>
      <c r="H20" s="178">
        <v>64486</v>
      </c>
      <c r="I20" s="114" t="s">
        <v>55</v>
      </c>
      <c r="J20" s="110">
        <f t="shared" si="1"/>
        <v>277.0368728096021</v>
      </c>
    </row>
    <row r="21" spans="2:10" s="106" customFormat="1" ht="19.5" thickBot="1">
      <c r="B21" s="116"/>
      <c r="C21" s="117">
        <f>SUM(C6:C20)</f>
        <v>706760819.5000002</v>
      </c>
      <c r="D21" s="117">
        <f>SUM(D6:D20)</f>
        <v>1202923.66</v>
      </c>
      <c r="E21" s="117">
        <f>SUM(E6:E20)</f>
        <v>62301945.779999994</v>
      </c>
      <c r="F21" s="117">
        <f>SUM(F6:F20)</f>
        <v>90854069.58999999</v>
      </c>
      <c r="G21" s="117">
        <f>SUM(G6:G20)</f>
        <v>861119758.53</v>
      </c>
      <c r="H21" s="118"/>
      <c r="I21" s="116"/>
      <c r="J21" s="117"/>
    </row>
    <row r="22" ht="19.5" thickTop="1"/>
    <row r="23" spans="3:10" ht="18.75" hidden="1">
      <c r="C23" s="119">
        <v>62577819175.18</v>
      </c>
      <c r="D23" s="119">
        <v>34964847881.26</v>
      </c>
      <c r="E23" s="119">
        <v>10352811820.34</v>
      </c>
      <c r="F23" s="119">
        <v>2974866756.2</v>
      </c>
      <c r="G23" s="119">
        <v>110870345632.98</v>
      </c>
      <c r="J23" s="120">
        <f>SUM(J6:J20)</f>
        <v>17035105.11731203</v>
      </c>
    </row>
    <row r="24" spans="3:7" ht="18.75" hidden="1">
      <c r="C24" s="121">
        <f>C21-C23</f>
        <v>-61871058355.68</v>
      </c>
      <c r="D24" s="121">
        <f>D21-D23</f>
        <v>-34963644957.6</v>
      </c>
      <c r="E24" s="121">
        <f>E21-E23</f>
        <v>-10290509874.56</v>
      </c>
      <c r="F24" s="121">
        <f>F21-F23</f>
        <v>-2884012686.6099997</v>
      </c>
      <c r="G24" s="121">
        <f>G21-G23</f>
        <v>-110009225874.45</v>
      </c>
    </row>
    <row r="25" ht="18.75">
      <c r="A25" s="100"/>
    </row>
  </sheetData>
  <sheetProtection/>
  <mergeCells count="9"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15748031496062992" top="0.3937007874015748" bottom="0.3937007874015748" header="0.31496062992125984" footer="0.31496062992125984"/>
  <pageSetup blackAndWhite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J19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4.00390625" style="99" bestFit="1" customWidth="1"/>
    <col min="2" max="2" width="54.7109375" style="99" customWidth="1"/>
    <col min="3" max="5" width="17.00390625" style="104" bestFit="1" customWidth="1"/>
    <col min="6" max="6" width="16.00390625" style="104" bestFit="1" customWidth="1"/>
    <col min="7" max="7" width="18.140625" style="104" bestFit="1" customWidth="1"/>
    <col min="8" max="8" width="8.57421875" style="105" bestFit="1" customWidth="1"/>
    <col min="9" max="9" width="7.8515625" style="99" customWidth="1"/>
    <col min="10" max="10" width="13.28125" style="104" bestFit="1" customWidth="1"/>
    <col min="11" max="16384" width="9.140625" style="99" customWidth="1"/>
  </cols>
  <sheetData>
    <row r="2" spans="2:7" ht="18.75">
      <c r="B2" s="106" t="s">
        <v>142</v>
      </c>
      <c r="C2" s="107"/>
      <c r="D2" s="107"/>
      <c r="E2" s="107"/>
      <c r="F2" s="107"/>
      <c r="G2" s="107"/>
    </row>
    <row r="4" spans="2:10" ht="18.75">
      <c r="B4" s="315" t="s">
        <v>3</v>
      </c>
      <c r="C4" s="316" t="s">
        <v>26</v>
      </c>
      <c r="D4" s="316" t="s">
        <v>27</v>
      </c>
      <c r="E4" s="316" t="s">
        <v>28</v>
      </c>
      <c r="F4" s="316" t="s">
        <v>4</v>
      </c>
      <c r="G4" s="316" t="s">
        <v>50</v>
      </c>
      <c r="H4" s="314" t="s">
        <v>51</v>
      </c>
      <c r="I4" s="315" t="s">
        <v>52</v>
      </c>
      <c r="J4" s="316" t="s">
        <v>53</v>
      </c>
    </row>
    <row r="5" spans="2:10" ht="18.75">
      <c r="B5" s="315"/>
      <c r="C5" s="316"/>
      <c r="D5" s="316"/>
      <c r="E5" s="316"/>
      <c r="F5" s="316"/>
      <c r="G5" s="316"/>
      <c r="H5" s="314"/>
      <c r="I5" s="315"/>
      <c r="J5" s="316"/>
    </row>
    <row r="6" spans="1:10" ht="56.25">
      <c r="A6" s="100">
        <v>2.1</v>
      </c>
      <c r="B6" s="122" t="s">
        <v>143</v>
      </c>
      <c r="C6" s="102">
        <v>479736920.18</v>
      </c>
      <c r="D6" s="102">
        <v>848185.73</v>
      </c>
      <c r="E6" s="102">
        <v>44627050.519999996</v>
      </c>
      <c r="F6" s="102">
        <v>59946319.15</v>
      </c>
      <c r="G6" s="102">
        <v>585158475.58</v>
      </c>
      <c r="H6" s="256">
        <v>29711</v>
      </c>
      <c r="I6" s="133" t="s">
        <v>59</v>
      </c>
      <c r="J6" s="139">
        <f aca="true" t="shared" si="0" ref="J6:J15">G6/H6</f>
        <v>19695.0111265188</v>
      </c>
    </row>
    <row r="7" spans="1:10" ht="18.75">
      <c r="A7" s="99">
        <v>2.2</v>
      </c>
      <c r="B7" s="124" t="s">
        <v>213</v>
      </c>
      <c r="C7" s="130">
        <v>16285654.44</v>
      </c>
      <c r="D7" s="130">
        <v>12955.1</v>
      </c>
      <c r="E7" s="130">
        <v>685394.24</v>
      </c>
      <c r="F7" s="130">
        <v>3342110.95</v>
      </c>
      <c r="G7" s="102">
        <v>20326114.729999997</v>
      </c>
      <c r="H7" s="123">
        <v>4</v>
      </c>
      <c r="I7" s="109" t="s">
        <v>57</v>
      </c>
      <c r="J7" s="110">
        <f t="shared" si="0"/>
        <v>5081528.682499999</v>
      </c>
    </row>
    <row r="8" spans="1:10" ht="56.25">
      <c r="A8" s="100">
        <v>3.1</v>
      </c>
      <c r="B8" s="124" t="s">
        <v>214</v>
      </c>
      <c r="C8" s="131">
        <v>153422380.01000002</v>
      </c>
      <c r="D8" s="131">
        <v>247477.25</v>
      </c>
      <c r="E8" s="131">
        <v>12328812.67</v>
      </c>
      <c r="F8" s="131">
        <v>20990478</v>
      </c>
      <c r="G8" s="102">
        <v>186989147.92999998</v>
      </c>
      <c r="H8" s="132">
        <v>744820</v>
      </c>
      <c r="I8" s="133" t="s">
        <v>55</v>
      </c>
      <c r="J8" s="139">
        <f t="shared" si="0"/>
        <v>251.05280192529736</v>
      </c>
    </row>
    <row r="9" spans="1:10" ht="18.75">
      <c r="A9" s="99">
        <v>4.1</v>
      </c>
      <c r="B9" s="125" t="s">
        <v>215</v>
      </c>
      <c r="C9" s="130">
        <v>1940444.71</v>
      </c>
      <c r="D9" s="130">
        <v>3238.77</v>
      </c>
      <c r="E9" s="130">
        <v>154008.72</v>
      </c>
      <c r="F9" s="130">
        <v>53368.52</v>
      </c>
      <c r="G9" s="102">
        <v>2151060.72</v>
      </c>
      <c r="H9" s="113">
        <v>300</v>
      </c>
      <c r="I9" s="114" t="s">
        <v>55</v>
      </c>
      <c r="J9" s="110">
        <f t="shared" si="0"/>
        <v>7170.202400000001</v>
      </c>
    </row>
    <row r="10" spans="1:10" ht="37.5">
      <c r="A10" s="100">
        <v>5.1</v>
      </c>
      <c r="B10" s="124" t="s">
        <v>216</v>
      </c>
      <c r="C10" s="257">
        <v>9368308.926248182</v>
      </c>
      <c r="D10" s="257">
        <v>17845.650141475762</v>
      </c>
      <c r="E10" s="257">
        <v>905220.3024106973</v>
      </c>
      <c r="F10" s="257">
        <v>200868.54844881588</v>
      </c>
      <c r="G10" s="102">
        <v>10492243.427249173</v>
      </c>
      <c r="H10" s="134">
        <v>3</v>
      </c>
      <c r="I10" s="135" t="s">
        <v>58</v>
      </c>
      <c r="J10" s="139">
        <f t="shared" si="0"/>
        <v>3497414.475749724</v>
      </c>
    </row>
    <row r="11" spans="1:10" ht="56.25">
      <c r="A11" s="100">
        <v>5.2</v>
      </c>
      <c r="B11" s="124" t="s">
        <v>217</v>
      </c>
      <c r="C11" s="170">
        <v>2216147.349277392</v>
      </c>
      <c r="D11" s="170">
        <v>2845.642335633752</v>
      </c>
      <c r="E11" s="170">
        <v>263704.5384612998</v>
      </c>
      <c r="F11" s="170">
        <v>677060.8481688801</v>
      </c>
      <c r="G11" s="102">
        <v>3159758.3782432056</v>
      </c>
      <c r="H11" s="153">
        <v>9</v>
      </c>
      <c r="I11" s="154" t="s">
        <v>58</v>
      </c>
      <c r="J11" s="157">
        <f t="shared" si="0"/>
        <v>351084.26424924505</v>
      </c>
    </row>
    <row r="12" spans="1:10" ht="56.25">
      <c r="A12" s="100">
        <v>5.3</v>
      </c>
      <c r="B12" s="124" t="s">
        <v>218</v>
      </c>
      <c r="C12" s="170">
        <v>2582990.4144744263</v>
      </c>
      <c r="D12" s="170">
        <v>4119.397522890485</v>
      </c>
      <c r="E12" s="170">
        <v>263380.5491280027</v>
      </c>
      <c r="F12" s="170">
        <v>500369.9333823041</v>
      </c>
      <c r="G12" s="102">
        <v>3350860.294507623</v>
      </c>
      <c r="H12" s="258">
        <v>3</v>
      </c>
      <c r="I12" s="154" t="s">
        <v>58</v>
      </c>
      <c r="J12" s="157">
        <f t="shared" si="0"/>
        <v>1116953.431502541</v>
      </c>
    </row>
    <row r="13" spans="1:10" ht="45.75" customHeight="1">
      <c r="A13" s="100">
        <v>6.1</v>
      </c>
      <c r="B13" s="124" t="s">
        <v>219</v>
      </c>
      <c r="C13" s="257">
        <v>11722027.66</v>
      </c>
      <c r="D13" s="257">
        <v>21635.660000000003</v>
      </c>
      <c r="E13" s="257">
        <v>957444.45</v>
      </c>
      <c r="F13" s="257">
        <v>766107.0700000001</v>
      </c>
      <c r="G13" s="102">
        <v>13467214.840000002</v>
      </c>
      <c r="H13" s="134">
        <v>637</v>
      </c>
      <c r="I13" s="133" t="s">
        <v>59</v>
      </c>
      <c r="J13" s="139">
        <f t="shared" si="0"/>
        <v>21141.62455259027</v>
      </c>
    </row>
    <row r="14" spans="1:10" ht="37.5">
      <c r="A14" s="100">
        <v>7.1</v>
      </c>
      <c r="B14" s="124" t="s">
        <v>220</v>
      </c>
      <c r="C14" s="257">
        <v>14863652.08</v>
      </c>
      <c r="D14" s="257">
        <v>22492.85</v>
      </c>
      <c r="E14" s="257">
        <v>1067129</v>
      </c>
      <c r="F14" s="257">
        <v>2206608.92</v>
      </c>
      <c r="G14" s="102">
        <v>18159882.85</v>
      </c>
      <c r="H14" s="134">
        <v>77926</v>
      </c>
      <c r="I14" s="135" t="s">
        <v>55</v>
      </c>
      <c r="J14" s="139">
        <f t="shared" si="0"/>
        <v>233.0401002232888</v>
      </c>
    </row>
    <row r="15" spans="1:10" ht="37.5">
      <c r="A15" s="100">
        <v>8.1</v>
      </c>
      <c r="B15" s="124" t="s">
        <v>221</v>
      </c>
      <c r="C15" s="257">
        <v>14622293.73</v>
      </c>
      <c r="D15" s="257">
        <v>22127.61</v>
      </c>
      <c r="E15" s="257">
        <v>1049800.79</v>
      </c>
      <c r="F15" s="257">
        <v>2170777.65</v>
      </c>
      <c r="G15" s="102">
        <v>17864999.779999997</v>
      </c>
      <c r="H15" s="259">
        <v>64486</v>
      </c>
      <c r="I15" s="136" t="s">
        <v>55</v>
      </c>
      <c r="J15" s="140">
        <f t="shared" si="0"/>
        <v>277.0368728096021</v>
      </c>
    </row>
    <row r="16" spans="2:10" s="106" customFormat="1" ht="19.5" thickBot="1">
      <c r="B16" s="116" t="s">
        <v>50</v>
      </c>
      <c r="C16" s="126">
        <f>SUM(C6:C15)</f>
        <v>706760819.5</v>
      </c>
      <c r="D16" s="126">
        <f>SUM(D6:D15)</f>
        <v>1202923.6600000001</v>
      </c>
      <c r="E16" s="126">
        <f>SUM(E6:E15)</f>
        <v>62301945.78</v>
      </c>
      <c r="F16" s="126">
        <f>SUM(F6:F15)</f>
        <v>90854069.58999999</v>
      </c>
      <c r="G16" s="126">
        <f>SUM(C16:F16)</f>
        <v>861119758.53</v>
      </c>
      <c r="H16" s="118"/>
      <c r="I16" s="260"/>
      <c r="J16" s="117"/>
    </row>
    <row r="17" ht="19.5" thickTop="1"/>
    <row r="18" spans="3:10" s="120" customFormat="1" ht="18.75" hidden="1">
      <c r="C18" s="120">
        <v>62577819175.18</v>
      </c>
      <c r="D18" s="120">
        <v>34964847881.26</v>
      </c>
      <c r="E18" s="120">
        <v>10352811820.34</v>
      </c>
      <c r="F18" s="120">
        <v>2974866756.2</v>
      </c>
      <c r="G18" s="120">
        <f>SUM(C18:F18)</f>
        <v>110870345632.98</v>
      </c>
      <c r="H18" s="127"/>
      <c r="J18" s="120">
        <f>SUM(J6:J15)</f>
        <v>10095748.821855577</v>
      </c>
    </row>
    <row r="19" spans="3:8" s="128" customFormat="1" ht="18.75" hidden="1">
      <c r="C19" s="128">
        <f>C16-C18</f>
        <v>-61871058355.68</v>
      </c>
      <c r="D19" s="128">
        <f>D16-D18</f>
        <v>-34963644957.6</v>
      </c>
      <c r="E19" s="128">
        <f>E16-E18</f>
        <v>-10290509874.56</v>
      </c>
      <c r="F19" s="128">
        <f>F16-F18</f>
        <v>-2884012686.6099997</v>
      </c>
      <c r="G19" s="128">
        <f>G16-G18</f>
        <v>-110009225874.45</v>
      </c>
      <c r="H19" s="129"/>
    </row>
  </sheetData>
  <sheetProtection/>
  <mergeCells count="9"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6.421875" style="17" customWidth="1"/>
    <col min="2" max="2" width="83.28125" style="99" bestFit="1" customWidth="1"/>
    <col min="3" max="3" width="19.28125" style="150" bestFit="1" customWidth="1"/>
    <col min="4" max="5" width="19.28125" style="104" bestFit="1" customWidth="1"/>
    <col min="6" max="6" width="18.140625" style="104" bestFit="1" customWidth="1"/>
    <col min="7" max="7" width="20.421875" style="104" bestFit="1" customWidth="1"/>
    <col min="8" max="8" width="8.7109375" style="105" bestFit="1" customWidth="1"/>
    <col min="9" max="9" width="8.421875" style="84" bestFit="1" customWidth="1"/>
    <col min="10" max="10" width="14.7109375" style="104" bestFit="1" customWidth="1"/>
    <col min="11" max="16384" width="9.140625" style="17" customWidth="1"/>
  </cols>
  <sheetData>
    <row r="1" spans="2:10" s="4" customFormat="1" ht="21">
      <c r="B1" s="106" t="s">
        <v>63</v>
      </c>
      <c r="C1" s="141"/>
      <c r="D1" s="107"/>
      <c r="E1" s="107"/>
      <c r="F1" s="107"/>
      <c r="G1" s="107"/>
      <c r="H1" s="142"/>
      <c r="I1" s="143"/>
      <c r="J1" s="107"/>
    </row>
    <row r="2" spans="2:10" s="4" customFormat="1" ht="21">
      <c r="B2" s="106"/>
      <c r="C2" s="141"/>
      <c r="D2" s="107"/>
      <c r="E2" s="107"/>
      <c r="F2" s="107"/>
      <c r="G2" s="107"/>
      <c r="H2" s="142"/>
      <c r="I2" s="143"/>
      <c r="J2" s="107"/>
    </row>
    <row r="3" spans="2:10" s="4" customFormat="1" ht="21">
      <c r="B3" s="310" t="s">
        <v>5</v>
      </c>
      <c r="C3" s="317" t="s">
        <v>26</v>
      </c>
      <c r="D3" s="312" t="s">
        <v>27</v>
      </c>
      <c r="E3" s="312" t="s">
        <v>28</v>
      </c>
      <c r="F3" s="312" t="s">
        <v>49</v>
      </c>
      <c r="G3" s="312" t="s">
        <v>50</v>
      </c>
      <c r="H3" s="308" t="s">
        <v>51</v>
      </c>
      <c r="I3" s="310" t="s">
        <v>52</v>
      </c>
      <c r="J3" s="312" t="s">
        <v>53</v>
      </c>
    </row>
    <row r="4" spans="2:10" s="4" customFormat="1" ht="21">
      <c r="B4" s="311"/>
      <c r="C4" s="318"/>
      <c r="D4" s="313"/>
      <c r="E4" s="313"/>
      <c r="F4" s="313"/>
      <c r="G4" s="313"/>
      <c r="H4" s="309"/>
      <c r="I4" s="311"/>
      <c r="J4" s="313"/>
    </row>
    <row r="5" spans="1:10" s="82" customFormat="1" ht="37.5">
      <c r="A5" s="155">
        <v>2</v>
      </c>
      <c r="B5" s="97" t="s">
        <v>222</v>
      </c>
      <c r="C5" s="101">
        <v>496022574.62</v>
      </c>
      <c r="D5" s="101">
        <v>861140.83</v>
      </c>
      <c r="E5" s="101">
        <v>45312444.76</v>
      </c>
      <c r="F5" s="101">
        <v>63288430.1</v>
      </c>
      <c r="G5" s="101">
        <v>605484590.3100001</v>
      </c>
      <c r="H5" s="261">
        <v>29711</v>
      </c>
      <c r="I5" s="151" t="s">
        <v>59</v>
      </c>
      <c r="J5" s="157">
        <f>G5/H5</f>
        <v>20379.138713271182</v>
      </c>
    </row>
    <row r="6" spans="1:10" s="82" customFormat="1" ht="21">
      <c r="A6" s="155">
        <v>3</v>
      </c>
      <c r="B6" s="111" t="s">
        <v>144</v>
      </c>
      <c r="C6" s="144">
        <v>153422380.01000002</v>
      </c>
      <c r="D6" s="144">
        <v>247477.25</v>
      </c>
      <c r="E6" s="144">
        <v>12328812.67</v>
      </c>
      <c r="F6" s="144">
        <v>20990478</v>
      </c>
      <c r="G6" s="144">
        <v>186989147.92999998</v>
      </c>
      <c r="H6" s="115">
        <v>744820</v>
      </c>
      <c r="I6" s="145" t="s">
        <v>55</v>
      </c>
      <c r="J6" s="157">
        <f aca="true" t="shared" si="0" ref="J6:J11">G6/H6</f>
        <v>251.05280192529736</v>
      </c>
    </row>
    <row r="7" spans="1:10" s="82" customFormat="1" ht="21">
      <c r="A7" s="155">
        <v>4</v>
      </c>
      <c r="B7" s="111" t="s">
        <v>145</v>
      </c>
      <c r="C7" s="112">
        <v>1940444.71</v>
      </c>
      <c r="D7" s="112">
        <v>3238.77</v>
      </c>
      <c r="E7" s="112">
        <v>154008.72</v>
      </c>
      <c r="F7" s="112">
        <v>53368.52</v>
      </c>
      <c r="G7" s="112">
        <v>2151060.72</v>
      </c>
      <c r="H7" s="115">
        <v>300</v>
      </c>
      <c r="I7" s="145" t="s">
        <v>55</v>
      </c>
      <c r="J7" s="157">
        <f t="shared" si="0"/>
        <v>7170.202400000001</v>
      </c>
    </row>
    <row r="8" spans="1:10" s="82" customFormat="1" ht="21">
      <c r="A8" s="155">
        <v>5</v>
      </c>
      <c r="B8" s="111" t="s">
        <v>146</v>
      </c>
      <c r="C8" s="144">
        <v>14167446.69</v>
      </c>
      <c r="D8" s="144">
        <v>24810.69</v>
      </c>
      <c r="E8" s="144">
        <v>1432305.39</v>
      </c>
      <c r="F8" s="144">
        <v>1378299.33</v>
      </c>
      <c r="G8" s="144">
        <v>17002862.1</v>
      </c>
      <c r="H8" s="115">
        <v>15</v>
      </c>
      <c r="I8" s="145" t="s">
        <v>58</v>
      </c>
      <c r="J8" s="157">
        <f t="shared" si="0"/>
        <v>1133524.1400000001</v>
      </c>
    </row>
    <row r="9" spans="1:10" s="82" customFormat="1" ht="21">
      <c r="A9" s="155">
        <v>6</v>
      </c>
      <c r="B9" s="111" t="s">
        <v>147</v>
      </c>
      <c r="C9" s="144">
        <v>11722027.66</v>
      </c>
      <c r="D9" s="144">
        <v>21635.660000000003</v>
      </c>
      <c r="E9" s="144">
        <v>957444.45</v>
      </c>
      <c r="F9" s="144">
        <v>766107.0700000001</v>
      </c>
      <c r="G9" s="144">
        <v>13467214.840000002</v>
      </c>
      <c r="H9" s="115">
        <v>635</v>
      </c>
      <c r="I9" s="145" t="s">
        <v>59</v>
      </c>
      <c r="J9" s="157">
        <f t="shared" si="0"/>
        <v>21208.212346456694</v>
      </c>
    </row>
    <row r="10" spans="1:10" s="82" customFormat="1" ht="37.5">
      <c r="A10" s="155">
        <v>7</v>
      </c>
      <c r="B10" s="146" t="s">
        <v>148</v>
      </c>
      <c r="C10" s="152">
        <v>14863652.08</v>
      </c>
      <c r="D10" s="152">
        <v>22492.85</v>
      </c>
      <c r="E10" s="152">
        <v>1067129</v>
      </c>
      <c r="F10" s="152">
        <v>2206608.92</v>
      </c>
      <c r="G10" s="152">
        <v>18159882.85</v>
      </c>
      <c r="H10" s="153">
        <v>77926</v>
      </c>
      <c r="I10" s="154" t="s">
        <v>55</v>
      </c>
      <c r="J10" s="157">
        <f t="shared" si="0"/>
        <v>233.0401002232888</v>
      </c>
    </row>
    <row r="11" spans="1:10" s="82" customFormat="1" ht="37.5">
      <c r="A11" s="155">
        <v>8</v>
      </c>
      <c r="B11" s="146" t="s">
        <v>149</v>
      </c>
      <c r="C11" s="152">
        <v>14622293.73</v>
      </c>
      <c r="D11" s="152">
        <v>22127.61</v>
      </c>
      <c r="E11" s="152">
        <v>1049800.79</v>
      </c>
      <c r="F11" s="152">
        <v>2170777.65</v>
      </c>
      <c r="G11" s="152">
        <v>17864999.779999997</v>
      </c>
      <c r="H11" s="153">
        <v>64486</v>
      </c>
      <c r="I11" s="154" t="s">
        <v>55</v>
      </c>
      <c r="J11" s="157">
        <f t="shared" si="0"/>
        <v>277.0368728096021</v>
      </c>
    </row>
    <row r="12" spans="1:10" s="4" customFormat="1" ht="21.75" thickBot="1">
      <c r="A12" s="156"/>
      <c r="B12" s="116" t="s">
        <v>50</v>
      </c>
      <c r="C12" s="147">
        <f>SUM(C5:C11)</f>
        <v>706760819.5000001</v>
      </c>
      <c r="D12" s="147">
        <f>SUM(D5:D11)</f>
        <v>1202923.6600000001</v>
      </c>
      <c r="E12" s="147">
        <f>SUM(E5:E11)</f>
        <v>62301945.78</v>
      </c>
      <c r="F12" s="147">
        <f>SUM(F5:F11)</f>
        <v>90854069.58999999</v>
      </c>
      <c r="G12" s="147">
        <f>SUM(G5:G11)</f>
        <v>861119758.5300001</v>
      </c>
      <c r="H12" s="137"/>
      <c r="I12" s="148"/>
      <c r="J12" s="138"/>
    </row>
    <row r="13" ht="21.75" hidden="1" thickTop="1">
      <c r="C13" s="149"/>
    </row>
    <row r="14" spans="3:10" ht="21" hidden="1">
      <c r="C14" s="120">
        <v>62577819175.18</v>
      </c>
      <c r="D14" s="120">
        <v>34964847881.26</v>
      </c>
      <c r="E14" s="120">
        <v>10352811820.34</v>
      </c>
      <c r="F14" s="120">
        <v>2974866756.2</v>
      </c>
      <c r="G14" s="120">
        <f>SUM(C14:F14)</f>
        <v>110870345632.98</v>
      </c>
      <c r="J14" s="120">
        <f>SUM(J5:J11)</f>
        <v>1183042.8232346862</v>
      </c>
    </row>
    <row r="15" spans="3:7" ht="21" hidden="1">
      <c r="C15" s="128">
        <f>C12-C14</f>
        <v>-61871058355.68</v>
      </c>
      <c r="D15" s="128">
        <f>D12-D14</f>
        <v>-34963644957.6</v>
      </c>
      <c r="E15" s="128">
        <f>E12-E14</f>
        <v>-10290509874.56</v>
      </c>
      <c r="F15" s="128">
        <f>F12-F14</f>
        <v>-2884012686.6099997</v>
      </c>
      <c r="G15" s="128">
        <f>G12-G14</f>
        <v>-110009225874.45</v>
      </c>
    </row>
    <row r="16" ht="21" hidden="1"/>
    <row r="17" ht="21" hidden="1"/>
    <row r="18" ht="21" hidden="1"/>
    <row r="19" ht="21.75" thickTop="1"/>
  </sheetData>
  <sheetProtection/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 horizontalCentered="1"/>
  <pageMargins left="0.35433070866141736" right="0.15748031496062992" top="0.3937007874015748" bottom="0.3937007874015748" header="0.5118110236220472" footer="0.5118110236220472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standard223</dc:creator>
  <cp:keywords/>
  <dc:description/>
  <cp:lastModifiedBy>Windows User</cp:lastModifiedBy>
  <cp:lastPrinted>2019-02-25T06:48:19Z</cp:lastPrinted>
  <dcterms:created xsi:type="dcterms:W3CDTF">2011-12-21T06:56:35Z</dcterms:created>
  <dcterms:modified xsi:type="dcterms:W3CDTF">2019-02-25T09:24:10Z</dcterms:modified>
  <cp:category/>
  <cp:version/>
  <cp:contentType/>
  <cp:contentStatus/>
</cp:coreProperties>
</file>