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640" windowHeight="11700" activeTab="0"/>
  </bookViews>
  <sheets>
    <sheet name="ต.7กิจกรรมย่อยตามแหล่งเงิน" sheetId="1" r:id="rId1"/>
    <sheet name="ต. 8 ผลผลิตย่อยตามแหล่งเงิน" sheetId="2" r:id="rId2"/>
    <sheet name="ต.9กิจกรรมหลักตามแหล่งเงิน" sheetId="3" r:id="rId3"/>
    <sheet name="ต.10 (ผ.หลักตามแหล่งเงิน)" sheetId="4" r:id="rId4"/>
    <sheet name="ต.11 ทางตรง(คชจ.คงที่_ผันแปร" sheetId="5" r:id="rId5"/>
    <sheet name="ต.12 ทางอ้อม (คชจ.คงที่_ผันแปร" sheetId="6" r:id="rId6"/>
  </sheets>
  <definedNames/>
  <calcPr fullCalcOnLoad="1"/>
</workbook>
</file>

<file path=xl/sharedStrings.xml><?xml version="1.0" encoding="utf-8"?>
<sst xmlns="http://schemas.openxmlformats.org/spreadsheetml/2006/main" count="1087" uniqueCount="641">
  <si>
    <t>รูปแบบ</t>
  </si>
  <si>
    <t>ตารางที่ 12  รายงานเปรีบบเทียบต้นทุนทางอ้อมตามลักษณะของต้นทุน (คงที่/ผันแปร)</t>
  </si>
  <si>
    <t>( หน่วย : บาท )</t>
  </si>
  <si>
    <t>ต้นทุนทางอ้อม</t>
  </si>
  <si>
    <t>ผลการเปรียบเทียบ ร้อยละ</t>
  </si>
  <si>
    <t xml:space="preserve">ผลการเปรียบเทียบ  </t>
  </si>
  <si>
    <t>ต้นทุนคงที่</t>
  </si>
  <si>
    <t>ต้นทุนผันแปร</t>
  </si>
  <si>
    <t>ต้นทุนคงที่ เพิ่ม(ลด) %</t>
  </si>
  <si>
    <t>ต้นทุนผันแปร เพิ่ม(ลด) %</t>
  </si>
  <si>
    <t xml:space="preserve">ต้นทุนรวม  เพิ่ม (ลด)  </t>
  </si>
  <si>
    <t xml:space="preserve">ต้นทุนคงที่ เพิ่ม(ลด)  </t>
  </si>
  <si>
    <t xml:space="preserve">ต้นทุนผันแปร เพิ่ม(ลด) </t>
  </si>
  <si>
    <t xml:space="preserve">ต้นทุนรวม  เพิ่ม (ลด) </t>
  </si>
  <si>
    <t>1. ค่าใช้จ่ายบุคลากร</t>
  </si>
  <si>
    <t>2. ค่าตอบแทน ใช้สอย สาธารณูปโภค</t>
  </si>
  <si>
    <t>3. ค่าใช้จ่ายฝึกอบรม</t>
  </si>
  <si>
    <t>4. ค่าใช้จ่ายเดินทาง</t>
  </si>
  <si>
    <t>5. ค่าใช้จ่ายอื่น</t>
  </si>
  <si>
    <t>6. ต่าเสื่อมราคาและตัดจำหน่าย</t>
  </si>
  <si>
    <t>7.ค่าใช้จ่ายจากการโอนสินทรัพย์</t>
  </si>
  <si>
    <t>8. เงินอุดหนุน</t>
  </si>
  <si>
    <t>รวมเป็นเงิน</t>
  </si>
  <si>
    <t>ตารางที่  11  รายงานเปรียบเทียบต้นทุนทางตรงตามศูนย์ต้นทุนแยกตามประเภทค่าใช้จ่ายและลักษณะของต้นทุน (คงที่ / ผันแปร)</t>
  </si>
  <si>
    <t>ต้นทุนรวม  เพิ่ม (ลด) %</t>
  </si>
  <si>
    <t>ต้นทุนคงที่ เพิ่ม(ลด)</t>
  </si>
  <si>
    <t>ต้นทุนผันแปร เพิ่ม(ลด)</t>
  </si>
  <si>
    <t>ค่าเสื่อมราคาและตัดจำหน่าย</t>
  </si>
  <si>
    <t>ค่าตอบแทน ใช้สอย สาธารณูปโภค</t>
  </si>
  <si>
    <t>เงินอุดหนุน</t>
  </si>
  <si>
    <t>หน่วยงานหลัก</t>
  </si>
  <si>
    <t>3. กองแบบแผน</t>
  </si>
  <si>
    <t>4.กองวิศวกรรมการแพทย์</t>
  </si>
  <si>
    <t>ต้นทุนผลผลิตประจำปีงบประมาณ พ.ศ.2559  (ต.ค.58 - กย.59)</t>
  </si>
  <si>
    <t>กิจกรรมหลัก  59</t>
  </si>
  <si>
    <t>ต้นทุนผลผลิตประจำปีงบประมาณ พ.ศ.2559 (ต.ค.58 - กย.59)</t>
  </si>
  <si>
    <t>ต้นทุนผลผลิต ปีงบประมาณ 2559  (ต.ค.58 - กย.59)</t>
  </si>
  <si>
    <t>ค่าใช้จ่ายทางตรง  ปีงบประมาณ พ.ศ.2559</t>
  </si>
  <si>
    <t>ต้นทุนทางอ้อม ปีงบประมาณ พ.ศ.2559</t>
  </si>
  <si>
    <t>1. สำนักสถานพยาบาลและการประกอบโรคศิลปะ</t>
  </si>
  <si>
    <t>7. กองสุขภาพระหว่างประเทศ</t>
  </si>
  <si>
    <t>9. สำนักบริหาร</t>
  </si>
  <si>
    <t>10. กองคลัง</t>
  </si>
  <si>
    <t>11. กองกฎหมาย</t>
  </si>
  <si>
    <t>12. กองบริหารทรัพยากรบุคคล</t>
  </si>
  <si>
    <t>13. กองแผนงาน</t>
  </si>
  <si>
    <t>14. ศูนย์ปฏิบัติการต่อต้านการทุจริต</t>
  </si>
  <si>
    <t>3.1.2.1 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</si>
  <si>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>ผลผลิตย่อย ปี 59</t>
  </si>
  <si>
    <t xml:space="preserve">   ต้นทุนรวม  เพิ่ม(ลด)  </t>
  </si>
  <si>
    <t>หน่วยงาน  (ปี59)</t>
  </si>
  <si>
    <t>2.กองสุขภาพระหว่างประเทศ</t>
  </si>
  <si>
    <t>ตารางที่ 8 เปรียบเทียบผลการคำนวณต้นทุนผลผลิตย่อยแยกตามแหล่งเงิน</t>
  </si>
  <si>
    <t>หน่วยงานสนับสนุน</t>
  </si>
  <si>
    <t>1.กลุ่มพัฒนาระบบบริหาร</t>
  </si>
  <si>
    <t>2.กลุ่มตรวจสอบภายใน</t>
  </si>
  <si>
    <t>รวมค่าใช้จ่าย หน่วยงานสนับสนุน</t>
  </si>
  <si>
    <t>รวมทั้งสิ้น</t>
  </si>
  <si>
    <t>ตารางที่ 10  เปรียบเทียบผลการคำนวณต้นทุนผลผลิตหลักแยกตามแหล่งเงิน</t>
  </si>
  <si>
    <t>ผลการเปรียบเทียบ</t>
  </si>
  <si>
    <t>ต้นทุนรวมเพิ่ม(ลด) %</t>
  </si>
  <si>
    <t>หน่วยนับเพิ่ม(ลด) %</t>
  </si>
  <si>
    <t>ต้นทุนต่อหน่วยเพิ่ม(ลด) %</t>
  </si>
  <si>
    <t xml:space="preserve">ต้นทุนรวมเพิ่ม(ลด)  </t>
  </si>
  <si>
    <t xml:space="preserve">หน่วยนับเพิ่ม(ลด) </t>
  </si>
  <si>
    <t xml:space="preserve">ต้นทุนต่อหน่วยเพิ่ม(ลด) </t>
  </si>
  <si>
    <t>ผลการเปรียบเทียบ (ร้อยละ)</t>
  </si>
  <si>
    <t>ต้นทุนต่อหน่วย    เพิ่ม(ลด) %</t>
  </si>
  <si>
    <t>2.1 สนับสนุนการดำเนินงานด้านเทคโนโลยีสารสนเทศและการสื่อสาร</t>
  </si>
  <si>
    <t>ตารางที่ 7 เปรียบเทียบผลการคำนวณต้นทุนกิจกรรมย่อยแยกตามแหล่งเงิน</t>
  </si>
  <si>
    <t>ผลการเปรียบเทียบ  %</t>
  </si>
  <si>
    <t>ผลการเปรียบเทียบ เพิ่ม(ลด)</t>
  </si>
  <si>
    <t xml:space="preserve">ต้นทุนรวมเพิ่ม(ลด) </t>
  </si>
  <si>
    <t>ต้นทุนต่อหน่วยเพิ่ม(ลด)</t>
  </si>
  <si>
    <t>2.2.2.1 ส่งเสริม พัฒนา ควบคุม กำกับ มาตรฐานสถานบริการสุขภาพภาคเอกชน</t>
  </si>
  <si>
    <t>2.2.3.1 ส่งเสริม พัฒนา ควบคุม กำกับ มาตรฐานผู้ประกอบโรคศิลปะ</t>
  </si>
  <si>
    <t>2.2.4.1 ส่งเสริม พัฒนา ควบคุม กำกับ มาตรฐานสถานประกอบการเพื่อสุขภาพ</t>
  </si>
  <si>
    <t>2.2.5.5 ส่งเสริมการรับรู้สิทธิและสร้างเครือข่ายคุ้มครองบริการสุขภาพ</t>
  </si>
  <si>
    <t>4.1.1.1 วิจัย พัฒนารูปแบบด้านระบบบริการสุขภาพ</t>
  </si>
  <si>
    <t>2.2.1.4 พัฒนาขีดความสามารถของบุคลากรภาคีเครือข่ายด้านอาคารและสถานแวดล้อมสาธารณสุข</t>
  </si>
  <si>
    <t>2.2.1.2 ควบคุม กำกับ ตรวจสอบ รับรองมาตรฐานด้านอาคารและสภาพแวดล้อมสาธารณสุข</t>
  </si>
  <si>
    <t>2.2.1.3 พัฒนามาตรฐานด้านอาคารและสภาพแวดล้อมสาธารณสุข</t>
  </si>
  <si>
    <t>2.2.1.7 พัฒนาคุณภาพบริการด้านมาตรฐานวิศวกรรมการแพทย์</t>
  </si>
  <si>
    <t>2.2.1.8 ศึกษาวิเคราะห์วิจัยพัฒนารูปแบบเพื่อพัฒนาองค์ความรู้เทคโนโลยีด้านวิศวกรรมการแพทย์</t>
  </si>
  <si>
    <t>2.2.1.9 สร้างเครือข่ายและพัฒธมิตรด้านวิศวกรรมการแพทย์</t>
  </si>
  <si>
    <t>4.1.1.3 วิจัย พัฒนารูปแบบด้านวิศวกรรมการแพทย์</t>
  </si>
  <si>
    <t>2.2.1.6 ควบคุม กำกับมาตรฐานสถานบริการสุขภาพด้านวิศวกรรมการแพทย์</t>
  </si>
  <si>
    <t>2.2.1.1 ส่งเสริม พัฒนา ควบคุมกำกับสถานบริการสุขภาพด้านมาตรฐานงานสุขศึกษา</t>
  </si>
  <si>
    <t>4.1.1.5 วิจัย พัฒนารูปแบบด้านสุขศึกษาและพฤติกรรมสุขภาพ</t>
  </si>
  <si>
    <t>8. กลุ่มพัฒนาระบบบริหาร</t>
  </si>
  <si>
    <t>9. กลุ่มตรวจสอบภายใน</t>
  </si>
  <si>
    <t>ตารางที่ 9 เปรียบเทียบผลการคำนวณต้นทุนกิจกรรมหลักแยกตามแหล่งเงิน</t>
  </si>
  <si>
    <t>ต้นทุนรวมเพิ่ม(ลด)</t>
  </si>
  <si>
    <t>หน่วยนับเพิ่ม(ลด)</t>
  </si>
  <si>
    <t>1.1.1 พัฒนาศักยภาพ อสม.ด้านการป้องกันและปราบปราบการทุจริต</t>
  </si>
  <si>
    <t>2.1.1 พัฒนาระบบเทคโนโลยีสารสนเทศและการสื่อสาร (ICT)</t>
  </si>
  <si>
    <t>2.2.2 ส่งเสริม พัฒนา ควบคุม กำกับ สถานบริการสุขภาพภาคเอกชน</t>
  </si>
  <si>
    <t>2.2.3 ส่งเสริม พัฒนา และ ควบคุม กำกับผู้ประกอบโรคศิลปะ</t>
  </si>
  <si>
    <t>2.2.4 ส่งเสริม สนับสนุน พัฒนา คุณภาพมาตรฐานสถานประกอบการเพื่อสุขภาพ</t>
  </si>
  <si>
    <t>3.1.2 พัฒนาระบบบริการปฐมภูมิระดับชุมชน</t>
  </si>
  <si>
    <t>4.1.1 วิจัย พัฒนาองค์ความรู้ และ เทคโนโลยีด้านระบบสุขภาพภาคประชาชน</t>
  </si>
  <si>
    <t>3.1 ส่งเสริม พัฒนา สนับสนุน อสม.ภาคีเครือข่ายสุขภาพภาคประชาชน ประชาชนกลุ่มเป้าหมาย ในการเสริมสร้างความรอบรู้ด้านสุขภาพ พัฒนาพฤติกรรมสุขภาพ และการจัดการระบบสุขภาพชุมชน</t>
  </si>
  <si>
    <t>1. โครงการเสริมสร้างศักยภาพอาสาสมัครสาธารณสุขประจำหมู่บ้าน (อสม.) ด้านการเฝ้าระวังป้องกันการทุจริตในระดับชุมชน</t>
  </si>
  <si>
    <t>2. 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ควบคุมกำกับ มีมาตรฐานตามที่กฎหมายกำหนด และยกระดับคุณภาพบริการสู่สากล</t>
  </si>
  <si>
    <t>3. ภาคีเครือข่ายมีความเข้มแข็งในการจัดการสุขภาพด้านระบบบริการสุขภาพและระบบสุขภาพภาคประชาชน</t>
  </si>
  <si>
    <t>ต้นทุนผลผลิตประจำปีงบประมาณ พ.ศ. 2559 (ตค.58 - กย.59)</t>
  </si>
  <si>
    <t>กิจกรรมย่อย ปี 59</t>
  </si>
  <si>
    <t>2. กิจกรรมด้านตรวจสอบ</t>
  </si>
  <si>
    <t>1. กิจกรรมด้านพัฒนาระบบบริหารราชการ</t>
  </si>
  <si>
    <t>6. งานเผยแพร่ ประชาสัมพันธ์และเฝ้าระวังด้านข่าว</t>
  </si>
  <si>
    <t>7. งานพัฒนาระบบประชาสัมพันธ์และเครือข่ายลูกค้าสัมพันธ์</t>
  </si>
  <si>
    <t>จำนวนเครื่องคอมพิวเตอร์</t>
  </si>
  <si>
    <t>8. กิจกรรมด้านการเงินและบัญชี</t>
  </si>
  <si>
    <t>9. กิจกรรมด้านพัสดุ</t>
  </si>
  <si>
    <t>11. กิจกรรมด้านพัฒนาทรัพยากรบุคคล</t>
  </si>
  <si>
    <t>12. กิจกรรมด้านบริหารบุคลากร</t>
  </si>
  <si>
    <t>13. ส่งเสริม  พัฒนาและคุ้มครองจริยธรรม</t>
  </si>
  <si>
    <t>15.กิจกรรมด้านแผนงาน</t>
  </si>
  <si>
    <t>16.งานนิเทศและประสานการตรวจราชการ</t>
  </si>
  <si>
    <t>17.กิจกรรมโครงการพิเศษตามนโยบาย</t>
  </si>
  <si>
    <t>2.2.5.6 พัฒนาวิชาการคุ้มครองผู้บริโภคด้านบริการสุขภาพ</t>
  </si>
  <si>
    <t>ชั่วโมง/คน</t>
  </si>
  <si>
    <t>2.2.7.1 สนับสนุนการเตรียมความพร้อมเพื่อการเข้าสู่ประชาคมอาเซียน</t>
  </si>
  <si>
    <t>2.2.1.10 พัฒนาห้องปฏิบัติการทดสอบ สอบเทียบ สู่การขอรับรองมาตรฐาน ISO/IEC 17025</t>
  </si>
  <si>
    <t>2.2.4.2 ส่งเสริม พัฒนา ควบคุม กำกับ มาตรฐานบุคลากรด้านธุรกิจบริการสุขภาพ</t>
  </si>
  <si>
    <t>1. ส.สถานพยาบาลและการประกอบโรคศิลปะ</t>
  </si>
  <si>
    <t>(หน่วย : บาท)</t>
  </si>
  <si>
    <t>เงินในงบประมาณ</t>
  </si>
  <si>
    <t>เงินนอกงบประมาณ</t>
  </si>
  <si>
    <t>งบกลาง</t>
  </si>
  <si>
    <t>ค่าเสื่อมราคา</t>
  </si>
  <si>
    <t>ต้นทุนรวม</t>
  </si>
  <si>
    <t xml:space="preserve">ปริมาณ </t>
  </si>
  <si>
    <t>หน่วยนับ</t>
  </si>
  <si>
    <t xml:space="preserve">ต้นทุนต่อหน่วย </t>
  </si>
  <si>
    <t>แห่ง</t>
  </si>
  <si>
    <t>สาขาวิชาชีพ</t>
  </si>
  <si>
    <t>กิจกรรม</t>
  </si>
  <si>
    <t>เรื่อง</t>
  </si>
  <si>
    <t>คน</t>
  </si>
  <si>
    <t>หลักสูตร</t>
  </si>
  <si>
    <t>เครือข่าย</t>
  </si>
  <si>
    <t>ครั้ง</t>
  </si>
  <si>
    <t>เขต</t>
  </si>
  <si>
    <t>รวมต้นทุนหน่วยงานหลัก</t>
  </si>
  <si>
    <t>กิจกรรมย่อยหน่วยงานสนับสนุน</t>
  </si>
  <si>
    <t>ด้าน</t>
  </si>
  <si>
    <t>กิโลเมตร</t>
  </si>
  <si>
    <t>5. บริหารทั่วไป</t>
  </si>
  <si>
    <t>ระบบ</t>
  </si>
  <si>
    <t>โครงการ</t>
  </si>
  <si>
    <t>จำนวนเอกสาร(รายการ)</t>
  </si>
  <si>
    <t>ฉบับ</t>
  </si>
  <si>
    <t>จำนวนบุคลากร</t>
  </si>
  <si>
    <t>รวมต้นทุนหน่วยงานสนับสนุน</t>
  </si>
  <si>
    <t>รวมทั้งสิ้นเป็นเงิน</t>
  </si>
  <si>
    <t>ปริมาณ</t>
  </si>
  <si>
    <t>2.2.1 ส่งเสริม สนับสนุน พัฒนา ควบคุม กำกับ สถานบริการสุขภาพภาครัฐ</t>
  </si>
  <si>
    <t>2.2.5 ส่งเสริมคุ้มครองด้านบริการสุขภาพ</t>
  </si>
  <si>
    <t>2.2.6 ส่งเสริม สนับสนุน และพัฒนาสถานบริการสุขภาพสู่มาตรฐานสากล</t>
  </si>
  <si>
    <t>2.2.7 สนับสนุนการเตรียมความพร้อมเพื่อการเข้าสู่ประชาคมอาเซียน</t>
  </si>
  <si>
    <t>3.1.1 พัฒนารูปแบบการปรับเปลี่ยนพฤติกรรมสุขภาพ</t>
  </si>
  <si>
    <t>3.1.3 พัฒนาศักยภาพ อสม.</t>
  </si>
  <si>
    <t>กิจกรรมย่อยของหน่วยงานหลัก</t>
  </si>
  <si>
    <t>3.1.1.1 พัฒนารูปแบบการปรับเปลี่ยนพฤติกรรมสุขภาพกลุ่มเด็กวัยเรียน</t>
  </si>
  <si>
    <t xml:space="preserve">1.1 พัฒนาความรู้ให้อาสาสมัครสาธารณสุขประจำหมู่บ้าน (อสม.) ด้านการป้องกันและปราบปรามการทุจริตในระดับชุมชน </t>
  </si>
  <si>
    <t>2.2  ส่งเสริม สนับสนุน พัฒนา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</t>
  </si>
  <si>
    <t>4.1  วิจัยและพัฒนาด้านการสนับสนุนบริการสุขภาพ</t>
  </si>
  <si>
    <t>4. การวิจัยและพัฒนาด้านการสนับสนุนบริการสุขภาพ</t>
  </si>
  <si>
    <t>รวม</t>
  </si>
  <si>
    <t>ค่าใช้จ่ายบุคลากร</t>
  </si>
  <si>
    <t>ค่าใช้จ่ายฝึกอบรม</t>
  </si>
  <si>
    <t>ค่าใช้จ่ายเดินทาง</t>
  </si>
  <si>
    <t>ค่าจำหน่ายจากการขายสินทรัพย์</t>
  </si>
  <si>
    <t>ค่าใช้จ่ายอื่น</t>
  </si>
  <si>
    <t>ต้นทุนผลผลิตประจำปีงบประมาณ พ.ศ. 2560 (ตค.59 - กย.60)</t>
  </si>
  <si>
    <t>2.1.1.12 ส่งเสริม พัฒนา ควบคุม กำกับ  มาตรฐานสถานบริการสุขภาพภาคเอกชน</t>
  </si>
  <si>
    <t>2.1.1.13 ส่งเสริม พัฒนา ควบคุม กำกับ  มาตรฐานผู้ประกอบโรคศิลปะ</t>
  </si>
  <si>
    <t>2.1.2.5 การคุ้มครองเด็กที่เกิดโดยอาศัยเทคโนโลยีช่วยการเจริญพันธ์ทางการแพทย์</t>
  </si>
  <si>
    <t>6.1.1.1ส่งเสริมพัฒนาการจัดบริการสุขภาพสู่ระดับนานาชาติ</t>
  </si>
  <si>
    <t>2.1.1.2ควบคุม กำกับ ตรวจสอบ รับรองมาตรฐานด้านอาคารและสภาพแวดล้อมสาธารณสุข</t>
  </si>
  <si>
    <t>2.1.1.3พัฒนามาตรฐานด้านอาคารและสภาพแวดล้อมสาธารณสุข</t>
  </si>
  <si>
    <t>2.1.1.4พัฒนาขีดความสามารถของบุคลากรภาคีเครือข่ายด้านอาคารและสภาพแวดล้อมสาธารณสุข</t>
  </si>
  <si>
    <t>2.1.1.5บูรณาการระบบบริการสุขภาพด้านวิศวกรรมการแพทย์</t>
  </si>
  <si>
    <t>2.1.1.6ควบคุม กำกับมาตรฐานสถานบริการสุขภาพด้านวิศวกรรมการแพทย์</t>
  </si>
  <si>
    <t>2.1.1.7พัฒนาคุณภาพบริการงานวิชาการและสถานบริการสุขภาพต้นแบบด้านวิศวกรรมการแพทย์</t>
  </si>
  <si>
    <t>2.1.1.8ศึกษาวิเคราะห์วิจัยพัฒนารูปแบบเพื่อพัฒนาองค์ความรู้เทคโนโลยีด้านวิศวกรรมการแพทย์</t>
  </si>
  <si>
    <t>2.1.1.9สร้างเครือข่ายและพันธมิตรด้านวิศวกรรมการแพทย์</t>
  </si>
  <si>
    <t>2.1.1.10พัฒนาห้องปฏิบัติการทดสอบ สอบเทียบ สู่การขอรับรอง มาตรฐาน ISO/IEC 17025บูรณาการมาตรฐานระบบบริการสุขภาพ</t>
  </si>
  <si>
    <t>3.1.2.2ขยายผลการจัดการระบบสุขภาพชุมชน</t>
  </si>
  <si>
    <t>3.1.2.3พัฒนาศักยภาพ อสม. สู่การเป็นแกนนำในการจัดการสุขภาพภาคประชาชน</t>
  </si>
  <si>
    <t>3.1.2.4เสริมสร้างความเข้มแข็งให้กับองค์กร อสม.ในการจัดการระบบสุขภาพภาคประชาชน</t>
  </si>
  <si>
    <t xml:space="preserve"> 4.1.1.1พัฒนาศักยภาพ อสม. ด้านการป้องกันและปราบปรามการทุจริต</t>
  </si>
  <si>
    <t>5.3.1.6วิจัย พัฒนารูปแบบด้านการจัดการสุขภาพภาคประชาชน(การวิจัยประยุกต์)</t>
  </si>
  <si>
    <t>2.1.1.1ส่งเสริม พัฒนา ควบคุม กำกับสถานบริการสุขภาพด้านมาตรฐานงานสุขศึกษา</t>
  </si>
  <si>
    <t>3.1.1.1พัฒนาองค์ความรู้/นวัตกรรม/เทคโนโลยีการสื่อสารสร้างเสริมความรอบรู้ด้านสุขภาพและพฤติกรรม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</si>
  <si>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3.1.1.2สื่อสารสุขภาพเพื่อสร้างความรอบรู้ด้านสุขภาพแก่ประชาชน</t>
  </si>
  <si>
    <t>5.2.1.5วิจัย พัฒนารูปแบบด้านสุขศึกษาและพฤติกรรมสุขภาพ (การวิจัยและพัฒนา)</t>
  </si>
  <si>
    <t>2.1.1.14ส่งเสริม พัฒนา ควบคุม กำกับ มาตรฐานสถานประกอบการเพื่อสุขภาพ</t>
  </si>
  <si>
    <t>2.1.1.15ส่งเสริม พัฒนา ควบคุม กำกับ มาตรฐานบุคลากรด้านธุรกิจบริการสุขภาพ</t>
  </si>
  <si>
    <t>6.1.1.1ส่งเสริม พัฒนา ควบคุมกำกับ มาตรฐานสถานประกอบการเพื่อสุขภาพสู่สากล</t>
  </si>
  <si>
    <t>6.1.1.2สนับสนุนการเตรียมความพร้อมเพื่อการเข้าสู่ประชาคมอาเซียน</t>
  </si>
  <si>
    <t>2.1.2.2การจัดการเรื่องร้องเรียนและการเยียวยาผู้บริโภคด้านบริการสุขภาพ</t>
  </si>
  <si>
    <t>2.1.2.3การบังคับใช้กฎหมาย การตรวจสอบ การดำเนินคดี</t>
  </si>
  <si>
    <t xml:space="preserve">       1. ด้านพัฒนาระบบบริหารราชการ</t>
  </si>
  <si>
    <t xml:space="preserve">      2.กิจกรรมด้านการตรวจสอบภายใน </t>
  </si>
  <si>
    <t xml:space="preserve">      3.กิจกรรมด้านสารบรรณ</t>
  </si>
  <si>
    <t>จำนวนหนังสือเข้า-ออก</t>
  </si>
  <si>
    <t>2.2.1.1กิจกรรมด้านเทคโนโลยีสารสนเทศภายในหน่วยงาน</t>
  </si>
  <si>
    <t>2.2.1.2 กิจกรรมด้านเครือข่ายอินเตอร์เน็ตและเว็บไซต์</t>
  </si>
  <si>
    <t xml:space="preserve">      4.กิจกรรมด้านยานพาหนะ</t>
  </si>
  <si>
    <t xml:space="preserve">      5.บริหารทั่วไป</t>
  </si>
  <si>
    <t xml:space="preserve">      6.พัฒนาระบบงานสารสนเทศ</t>
  </si>
  <si>
    <t xml:space="preserve">      7.กิจกรรมด้านอาคารและสถานที่</t>
  </si>
  <si>
    <t>จำนวนครั้ง</t>
  </si>
  <si>
    <t xml:space="preserve">      8.กิจกรรมด้านงานช่วยอำนวยการ</t>
  </si>
  <si>
    <t>จำนวนเรื่อง</t>
  </si>
  <si>
    <t xml:space="preserve">      9.กิจกรรมด้านการประชาสัมพันธ์</t>
  </si>
  <si>
    <t xml:space="preserve">       11.กิจกรรมด้านการเงินและบัญชี </t>
  </si>
  <si>
    <t>จำนวนเอกสาร (รายการ)</t>
  </si>
  <si>
    <t xml:space="preserve">       12. กิจกรรมด้านพัสดุ</t>
  </si>
  <si>
    <t>จำนวนครั้ง (ซื้อ - จ้าง)</t>
  </si>
  <si>
    <t>2.1.2.1พัฒนาปรับปรุงแก้ไขกฎหมาย</t>
  </si>
  <si>
    <t>ฉนับ</t>
  </si>
  <si>
    <t xml:space="preserve">      14.ส่งเสริม พัฒนาและคุ้มครองจริยธรรม</t>
  </si>
  <si>
    <t xml:space="preserve">      15.กิจกรรมด้านพัฒนาทรัพยากรบุคคล</t>
  </si>
  <si>
    <t>ชั่วโมง/ คน</t>
  </si>
  <si>
    <t xml:space="preserve">      16.กิจกรรมด้านบริหารบุคลากร</t>
  </si>
  <si>
    <t xml:space="preserve">      17.ส่งเสริม พัฒนาและคุ้มครองจริยธรรม</t>
  </si>
  <si>
    <t xml:space="preserve">      19.กิจกรรมด้านแผนงานและติดตามประเมินผล</t>
  </si>
  <si>
    <t xml:space="preserve">      20.กิจกรรมโครงการพิเศษตามนโยบาย</t>
  </si>
  <si>
    <t xml:space="preserve">      21.งานนิเทศและประสานการตรวจราชการ</t>
  </si>
  <si>
    <t xml:space="preserve">      22.กิจกรรมด้านงบประมาณ</t>
  </si>
  <si>
    <t>จำนวนเงินที่ได้รับจัดสรร</t>
  </si>
  <si>
    <t>ต้นทุนผลผลิตประจำปีงบประมาณ พ.ศ.2559  (ต.ค.59 - กย.60)</t>
  </si>
  <si>
    <t>ผลผลิตย่อย ปี 60</t>
  </si>
  <si>
    <t>ต้นทุนผลผลิตประจำปีงบประมาณ พ.ศ.2560 (ต.ค.59 - กย.60)</t>
  </si>
  <si>
    <t>กิจกรรมหลัก  60</t>
  </si>
  <si>
    <t>ต้นทุนผลผลิต ปีงบประมาณ 2560  (ต.ค.59 - กย.60)</t>
  </si>
  <si>
    <t>ผลผลิตหลักปี59</t>
  </si>
  <si>
    <t>ชื่อผลผลิตหลักปี60</t>
  </si>
  <si>
    <t>ค่าใช้จ่ายทางตรง  ปีงบประมาณ พ.ศ.2560</t>
  </si>
  <si>
    <t>-</t>
  </si>
  <si>
    <t>ต้นทุนทางอ้อม ปีงบประมาณ พ.ศ.2560</t>
  </si>
  <si>
    <t>2.กองสถานประกอบการเพื่อสุขภาพ</t>
  </si>
  <si>
    <t>3.กองแบบแผน</t>
  </si>
  <si>
    <t>4. กองวิศวกรรมการแพทย์</t>
  </si>
  <si>
    <t>2.2.1.5 บูรณการระบบบริการสุขภาพด้านวิศวกรรมการแพทย์</t>
  </si>
  <si>
    <t>5. กองสนับสนุนสุขภาพภาคประชาชน</t>
  </si>
  <si>
    <t>4.1.1.6 วิจัย พัฒนารูปแบบด้านการจัดการสุขภาพภาคประชาชน</t>
  </si>
  <si>
    <t>3.1.2.1 เสริมสร้างความแข้มแข็งกลไกการขับเคลื่อนการจัดการระบบสุขภาพภาคประชาชน (จังหวัด อำเภอ รพ.สต. ท้องถิ่น)</t>
  </si>
  <si>
    <t>3.1.2.2 ขยายผลการจัดการระบบสุขภาพชุมชน</t>
  </si>
  <si>
    <t>3.1.3.1 พัฒนาศักยภาพ อสม. สู่การเป็นแกนนำในการจัดการสุขภาพภาคประชาชน</t>
  </si>
  <si>
    <t>3.1.3.2 เสริมสร้างความเข้มแข็งให้กับองค์กร อสม. ในการจัดการระบบสุขภาพภาคประชาชน</t>
  </si>
  <si>
    <t>1.1.1.1 พัฒนาศักยภาพ อสม.ด้านการป้องกันและปราบปรามการทุจริต</t>
  </si>
  <si>
    <t>3.1.4.1 สนับสนุนองค์การเอกชนสาธารณประโยชน์ในการพัฒนาสาธารณสุข</t>
  </si>
  <si>
    <t>3.1.4.2 สนับสนุนการดำเนินงานสุขภาพภาคประชาชน</t>
  </si>
  <si>
    <t>6.กองสุขศึกษา</t>
  </si>
  <si>
    <t>3.1.1.2 พัฒนารูปแบบการปรับเปลี่ยนพฤติกรมสุขภาพและเตือนภัยสุขภาพกลุ่มวัยทำงาน</t>
  </si>
  <si>
    <t>2.2.6.1 ส่งเสริมพัฒนาจัดบริการสุขภาพสู่ระดับนานาชาติ</t>
  </si>
  <si>
    <t>3.กิจกรรมด้านสารบรรณ</t>
  </si>
  <si>
    <t>4. กิจกรรมด้านยานพาหนะ</t>
  </si>
  <si>
    <t>6. งานวิเทศสัมพันธ์ (กองสุขภาพระหว่างประเทศ)</t>
  </si>
  <si>
    <t>เรือง</t>
  </si>
  <si>
    <t>2.1.1.1 กิจกรรมด้านเทคโนโลยีสารสนเทศภายในหน่วยงาน</t>
  </si>
  <si>
    <t>2.1.1.2 กิจกรรมด้านเครือข่ายอินเตอร์เน็ตและเว็ปไซต์</t>
  </si>
  <si>
    <t>2.1.1.3 พัฒนาระบบสารสนเทศ</t>
  </si>
  <si>
    <t>จำนวนครั้ง(ซื้อ-จ้าง)</t>
  </si>
  <si>
    <t>2.2.5.1  พัฒนาปรับปรุงแก้ไขกฎหมาย</t>
  </si>
  <si>
    <t>2.2.5.2 การจัดการเรื่องร้องเรียนและการเยียวยาผู้บริโภคบริการสุขภาพ</t>
  </si>
  <si>
    <t>2.2.5.3 การบังคับใช้กฎหมายการตรวจสอบการดำเนินคดี</t>
  </si>
  <si>
    <t>10..ดำเนินการด้านวินัย</t>
  </si>
  <si>
    <t>3.1.4 สนับสนุนการดำเนินงานสุขภาพภาคประชาชน</t>
  </si>
  <si>
    <t>2.1.1.11บูรณาการมาตรฐานระบบบริการสุขภาพ</t>
  </si>
  <si>
    <t>5.2.1.3วิจัย พัฒนารูปแบบด้านวิศวกรรมการแพทย์</t>
  </si>
  <si>
    <t>3.1.2.5สนับสนุนองค์กรเอกชนสาธารณประโยชน์ในการพัฒนาสาธารณสุข</t>
  </si>
  <si>
    <t>3.1.3.1สนับสนุนการดำเนินงานสุขภาพภาคประชาชน</t>
  </si>
  <si>
    <t>จำนวนเครื่องคอม</t>
  </si>
  <si>
    <t>กิจกรรมย่อย ปี 60</t>
  </si>
  <si>
    <t xml:space="preserve">      10.งานพัฒนาระบบประชาสัมพันธ์และเครือข่ายลูกค้าสัมพันธ์</t>
  </si>
  <si>
    <t>ยุบไปรวมกับกองกฎหมาย และ กองบริหารทรัพยากรบุคคล</t>
  </si>
  <si>
    <t xml:space="preserve">4.1.1พัฒนาศักยภาพ อสม. ด้านการป้องกันและปราบปรามการทุจริต </t>
  </si>
  <si>
    <t>2.2.1พัฒนาระบบเทคโนโลยีสารสนเทศและการสื่อสาร</t>
  </si>
  <si>
    <t>2.1.1ส่งเสริมการยกระดับสถานพยาบาลและสถานประกอบการเพื่อสุขภาพให้มีคุณภาพมาตรฐาน</t>
  </si>
  <si>
    <t>2.1.2ส่งเสริมและพัฒนาการเข้าถึงบริการสุขภาพอย่างสมประโยชน์เท่าเทียมและเป็นธรรม</t>
  </si>
  <si>
    <t>6.1.1ส่งเสริมพัฒนาประเทศไทยให้เป็นศูนย์กลางสุขภาพนานาชาติ</t>
  </si>
  <si>
    <t>6.1.2เสริมสร้างความร่วมมือภาครัฐและเอกชนในการจัดบริการสุขภาพตามมาตรฐานสากล</t>
  </si>
  <si>
    <t>3.1.1เสริมสร้างศักยภาพประชาชนในการดูแลสุขภาพตนเอง</t>
  </si>
  <si>
    <t>3.1.2เสริมสร้างความเข้มแข็งของชุมชนในการจัดการด้านสุขภาพ</t>
  </si>
  <si>
    <t>3.1.3เสริมสร้างความร่วมมือภาคีเครือข่ายในการจัดการด้านสุขภาพ</t>
  </si>
  <si>
    <t>5.2.1วิจัยและพัฒนาด้านการสนับสนุนบริการสุขภาพ (การวิจัยและพัฒนา)</t>
  </si>
  <si>
    <t>5.3.1วิจัยและพัฒนาด้านการสนับสนุนบริการสุขภาพ (การวิจัยประยุกต์)</t>
  </si>
  <si>
    <t>5.1.1วิจัยและพัฒนาด้านการสนับสนุนบริการสุขภาพ (การวิจัยพื้นฐาน)</t>
  </si>
  <si>
    <t>6.1.4ส่งเสริมการยกระดับสถานประกอบการเพื่อสุขภาพให้มีคุณภาพมาตรฐานสู่สากล</t>
  </si>
  <si>
    <t>1.2 สนับสนุนการดำเนินงานด้านเทคโนโลยีสารสนเทศและการสื่อสาร</t>
  </si>
  <si>
    <t>1.5 วิจัยและพัฒนาด้านการสนับสนุนบริการสุขภาพ (การวิจัยพื้นฐาน)</t>
  </si>
  <si>
    <t>1.6  วิจัยและพัฒนาด้านการสนับสนุนบริการสุขภาพ (การวิจัยและพัฒนา)</t>
  </si>
  <si>
    <t>1.7  วิจัยและพัฒนาด้านการสนับสนุนบริการสุขภาพ (การวิจัยประยุกต์)</t>
  </si>
  <si>
    <t>1.4 พัฒนาความรู้ให้อาสาสมัครสาธารณสุขประจำหมู่บ้าน (อสม.) ด้านการเฝ้าระวังป้องกันการทุจริตในระดับชุมชน</t>
  </si>
  <si>
    <t>1.1 ส่งเสริม สนับสนุน พัฒนา ควบคุม กำกับสถานบริการสุขภาพภาครัฐ ภาคเอกชน สถานประกอบการเพื่อสุขภาพ ผู้ประกอบโรคศิลปะ และเครือข่ายระบบบริการสุขภาพ</t>
  </si>
  <si>
    <t>1.3 ส่งเสริม พัฒนา สนับสนุน อาสาสมัครสาธารณสุขประจำหมู่บ้าน (อสม.) ภาคีเครือข่ายในการจัดการสุขภาพชุมชน และพัฒนาทักษะชีวิตด้านสุขภาพประชาชนกลุ่มเป้าหมาย</t>
  </si>
  <si>
    <t>1.8 พัฒนาและส่งเสริมสถานบริการสุขภาพและสถานประกอบการเพื่อสุขภาพ</t>
  </si>
  <si>
    <t>1. สถานบริการสุขภาพภาครัฐภาคเอกชน สถานประกอบการเพื่อสุขภาพ และผู้ประกอบโรคศิลปะ ได้รับการส่งเสริมสนับสนุน พัฒนาควบคุม กำกับ มีมาตรฐานตามที่กฎหมายกำหนด และยกระดับคุณภาพบริการสู่สากล</t>
  </si>
  <si>
    <t>3. โครงการเสริมสร้างศักยภาพอาสาสมัครสาธารณสุขประจำหมู่บ้าน (อสม.) ด้านการเฝ้าระวังป้องกันการทุจริตในระดับชุมชน</t>
  </si>
  <si>
    <t>2. ชุมชนสามารถจัดการสุขภาพด้วยตนเอง</t>
  </si>
  <si>
    <t>4. โครงการวิจัยและพัฒนาด้านการสนับสนุนบริการสุขภาพ</t>
  </si>
  <si>
    <t>5. โครงการพัฒนาและส่งเสริมสถานบริการสุขภาพและสถานประกอบการเพื่อสุขภาพ</t>
  </si>
  <si>
    <t>ปีงบประมาณ พ.ศ. 2559 ไม่มีผลผลิตย่อยนี้</t>
  </si>
  <si>
    <t>ปีงบประมาณ พ.ศ. 2559 ไม่มีกิจกรรมย่อยนี้</t>
  </si>
  <si>
    <t>ปีงบประมาณ พ.ศ. 2560  ไม่มีกิจกรรมย่อยนี้</t>
  </si>
  <si>
    <t>ปีงบประมาณ พ.ศ. 2560 ไม่มีกิจกรรมย่อย นี้</t>
  </si>
  <si>
    <t>จำนวนงานตรวจสอบ/คนวัน</t>
  </si>
  <si>
    <t>ปีงบประมาณ 2559 ไม่มีผลผลิตหลักนี้</t>
  </si>
  <si>
    <t>ไม่สามารถเปรียบเทียบได้เนื่องจากกิจกรรมหลัก ปีงบประมาณ พ.ศ. 2559 เป็นกิจกรรมหลักที่รวมกันไม่สามารถแยกประเภทการวิจัยได้</t>
  </si>
  <si>
    <t>ปีงบประมาณ  พ.ศ. 2559 ผลผลิตย่อย 2.2.1,2.2.2,2.2.3,2.2.4 ยุบรวมเป็นผลผลิตย่อย 2.1.1 ในปีงบประมาณ พ.ศ. 2560 ทำให้เปรียบได้บ้างผลผลิตย่อยเท่านั้น</t>
  </si>
  <si>
    <t>สุขภาพเขต1 -12 ดำเนินการส่งเสริมกำกับมาตรฐานระบบบริการสุขภาพด้านอาคารและสภาพแวดล้อม จำนวน 557  แห่ง  และวิธีการสุ่มเป้าหมาย จำนวน 36 แห่ง มีผลทำให้หน่วยนับลดลง และต้นทุนต่อหน่วยเพิ่มขึ้น</t>
  </si>
  <si>
    <t>และในปีงบประมาณ 2560 ได้รับจัดสรรงบประมาณเกี่ยวกับการพัฒนามาตรฐานด้านอาคารและสภาพแวดล้อมสาธารณสุขมากขึ้นแต่ปริมาณหน่วยนับลดลง มีผลทำให้ต้นทุนรวมเพิ่มขึ้น และต้นทุนต่อหน่วยลดลง</t>
  </si>
  <si>
    <t>ได้เพิ่มกิจกรรมจากปีงบประมาณ 2559 เป็น 4 กิจกรรมและเพิ่มเป้าหมายการให้บริการเป็น 12 เขต มีผลทำให้ต้นทุนรวมเพิ่มขึ้น หน่วยนับเพิ่มขึ้น ต้นทุนต่อหน่วยลดลง</t>
  </si>
  <si>
    <t>ที่มีคุณภาพ จำนวน 6 เรื่อง ในปีงบประมาณ 2560 กรมสนับสนุนบริการสุขภาพมีนโยบายให้กองวิศวกรรมการแพทย์เพิ่มงานนวัตกรรมด้านวิศวกรรมการแพทย์ เพื่อนำไปปรับปรุง แก้ไข พัฒนางานด้านวิศวกรรมการแพทย์ของสถานบริการสุขภาพ</t>
  </si>
  <si>
    <t>ให้มีความพร้อมใช้งานในการให้บริการอย่างมีคุณภาพ และความเป็นไทย Thailand 4.0  จึงได้เพิ่มผลงานนวัตกรรมจากเดิมเป็น 8 เรื่อง มีผลทำให้ต้นทุนรวมเพิ่มขึ้น หน่วยนับเพิ่มขึ้น ต้นทุนต่อหน่วยเพิ่มขึ้น</t>
  </si>
  <si>
    <t>สนับสนุนอื่น ๆ ที่เกี่ยวข้องนำไปปฏิบัติและถ่ายทอดให้กับสถานบริการสุขภาพเป็นไปตามมาตรฐานอย่างมีประสิทธิภาพ จำนวน 11 หลักสูตร  ในปีงบประมาณ 2560 ลดจำนวนหลักสูตร เป็น 10 หลักสูตร มีผลทำให้ต้นทุนรวมลดลง หน่วยนับลดลง</t>
  </si>
  <si>
    <t xml:space="preserve"> ISO/IEC 17025 จำนวน 4  เรื่อง กรมสนับสนุนบริการสุขภาพต้องให้บริการสอบเทียบในทุกด้าน คือ ด้านอุณหภูมิ ความชื้นสัมพัทธ์ ความดัน การไหล ไฟฟ้า มวล เวลา เสียงและแสง มีผลทำให้ต้นทุนรวมเพิ่มขึ้น หน่วยนับเพิ่มขึ้น ต้นทุนต่อหน่วยเพิ่มขึน</t>
  </si>
  <si>
    <t xml:space="preserve"> 5 - 6 ในการดำเนินการควบคุม กำกับ เฝ้าระวังและตรวจมาตรฐานสถานพยาบาล รวมถึงมีการจัดทำสื่อสิ่งพิมพ์พร้อมเผยแพร่ประชาสัมพันธ์สถานพยาบาลให้มีคุณภาพมาตรฐานที่กฎหมายกำหนด มีผลทำให้หน่วยนับเพิ่มขึ้น ต้นทุนต่อหน่วยลดลง</t>
  </si>
  <si>
    <t>เป็นผู้ดำเนินการในแต่ละจังหวัด  และโอนจัดสรรงบประมาณให้ สาธารณสุขแต่ละจังหวัด เป็นผู้ดำเนินการ ส่งเสริม สนับสนุน พัฒนา ควบคุม กำกับสถานประกอบการเพื่อสุขภาพ มีผลทำให้ต้นทุนรวมลดลง  หน่วยนับเพิ่มขึ้น ต้นทุนต่อหน่วยลดลง</t>
  </si>
  <si>
    <t>ปีงบประมาณ 2559 ทำให้มีการจัดทำกิจกรรมเกี่ยวกับการคุ้มครองเด็กที่เกิดโดยอาศัยเทคโนโลยีช่วยการเจริญพันธ์ทางการแพทย์ จากเดิม 1 กิจกรรม เป็น 8 กิจกรรม มีผลทำให้ต้นทุนรวมเพิ่มขึ้น ต้นทุนต่อหน่วยลดลง</t>
  </si>
  <si>
    <t xml:space="preserve">      2.1.2.6.พัฒนาวิชาการคุ้มครองผู้บริโภคด้านบริการสุขภาพ</t>
  </si>
  <si>
    <t>การบังคับใช้กฎหมาย การควบคุมและพิทักษะสิทธิ์ผู้บริโภคด้านระบบบริการสุขภาพโดยมีการมีส่วนรวมของประชาชน ทำให้มีกิจกรรมเพิ่มขึ้นมีผลทำให้ต้นทุนรวมลดลง หน่วยนับเพิ่มขึ้น ต้นทุนต่อหน่วยลดลง</t>
  </si>
  <si>
    <t>หน่วยนับลดลง ต้นทุนต่อหน่วยเพิ่มขึ้น</t>
  </si>
  <si>
    <t>ลดลง เพราะหน่วยยงานได้จัดซื้อคอมพิวเตอร์เป็นของหน่วยงานจากงบลงทุนได้รับจัดสรรจากปีงบประมาณ 2559  ทำให้การจัดหาคอมพิวเตอร์และการเช่าคอมพิวเตอร์มีผลต่อต้นทุนรวมลดลง หน่วยนับลดลง ต้นทุนต่อหน่วยลดลง</t>
  </si>
  <si>
    <t>2. กิจกรรมห้องปฏิบัติการเครือข่ายคอมพิวเตอร์กรมสนับสนุนบริการสุขภาพ (ห้อง Data Center) 3.กิจกรรมห้องปฏิบัติการระบบสำรองข้อมูลกรมสนับสนุนบริการสุขภาพ( DR Site) มีผลทำให้ต้นทุนรวมลดลง หน่วยนับลดลง</t>
  </si>
  <si>
    <t>กลุ่มวัยทำงาน อายุ 15 -59 และวัยเรียนที่อยู่ในพื้นที่หมู่บ้านเป้าหมายจำนวน 878 แห่ง มีการพัฒนาระดับความรู้ด้านสุขภาพและพฤติกรรมสุขภาพในประเด็น 3 อ. 2 อ. และสุขบัญญัติแห่งชาติ มีผลทำให้เป้าหมายเพิ่มขึ้นจากปีงปประมาณ 2559 มีผลทำให้</t>
  </si>
  <si>
    <t>มีผลทำให้ต้นทุนรวมเพิ่มขึ้น หน่วยนับเพิ่มขึ้น ต้นทุนต่อหน่วยเพิ่มขึ้น</t>
  </si>
  <si>
    <t xml:space="preserve"> ซึ่งกองสุขศึกษาดำเนินการพัฒนาองค์ความรู้/ รูปแบบ/แนวทาง/เทคโนโลยี/สื่อต้นแบบ  ในปี 2559 มีรูปแบบในการปรับพฤติกรรมกลุ่มวัยเรียนและวัยทำงานมากในปีงบประมาณ 2560 มีผลทำให้ต้นทุนรวมเพิ่มขึ้น หน่วยนับลดลด ต้นทุนต่อหน่วยเพิ่มขึ้น</t>
  </si>
  <si>
    <t>3.สำนักบริหาร+IT+สนป.</t>
  </si>
  <si>
    <t>7. .กองกฎหมาย</t>
  </si>
  <si>
    <t>8.ศูนย์ปฏิบัติการต่อต้านการทุจริต</t>
  </si>
  <si>
    <t>เหตุผล</t>
  </si>
  <si>
    <t>และมีการปฏิบัติงานนอกพื้นที่ส่วนใหญ่เบิกจ่ายจากโครงการ มีผลทำให้ต้นทุนรวมลดลง ต้นทุนต่อหน่วยลดลง และหน่วยนับลดลง</t>
  </si>
  <si>
    <t>ซึ่งเป็นตึกของกรมสนับสนุนบริการสุขภาพเองทำให้มีค่าใช้จ่ายที่เพิ่มมากขึ้น มีผลทำให้ต้นทุนรวมลดลง ต้นทุนต่อหน่วยลดลง</t>
  </si>
  <si>
    <t xml:space="preserve">โดยบุคลากรกลุ่มประชาสัมพันธ์ รวมถึงมีการจ้างเผยแพร่ข่าวประชาสัมพันธ์สื่อสิ่งพิมพ์น้อยลง และผู้บริหารมีนโยบายให้เผยแพร่ประชาสัมพันธ์ผลการดำเนินงานของกรมผ่านสื่อออนไลน์ที่ไม่เสียค่าใช้จ่ายมีผลทำให้หน่วยนับลดลง </t>
  </si>
  <si>
    <t>ต้นทุนต่อหน่วยเพิ่มขึ้น</t>
  </si>
  <si>
    <t>มีผลทำให้ต้นทุนรวมลดลง ต้นทุนต่อหน่วยเพิ่มขึ้น และหน่วยนับลดลง</t>
  </si>
  <si>
    <t xml:space="preserve">             ต้นทุนผันแปร หมายถึง ต้นทุนที่เปลี่ยนแปลงไปตามปริมาณกิจกรรมหรือผลผลิตของหน่วยงาน</t>
  </si>
  <si>
    <r>
      <rPr>
        <b/>
        <sz val="14"/>
        <color indexed="8"/>
        <rFont val="TH SarabunPSK"/>
        <family val="2"/>
      </rPr>
      <t xml:space="preserve">หมายเหตุ : </t>
    </r>
    <r>
      <rPr>
        <sz val="14"/>
        <color indexed="8"/>
        <rFont val="TH SarabunPSK"/>
        <family val="2"/>
      </rPr>
      <t>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</si>
  <si>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t xml:space="preserve"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</t>
  </si>
  <si>
    <t>ตารางที่ 12 รายงานเปรียบเทียบต้นทุนทางอ้อมตามลักษณะของต้นทุน (คงที่/ผันแปร) (ต่อ)</t>
  </si>
  <si>
    <t>การวิเคราะห์สาเหตุของการเปลี่ยนแปลงของต้นทุนทางอ้อมตามลักษณะของต้นทุน (คงที่/ผันแปร)  (อธิบายเฉพาะค่าใช้จ่ายที่เปลี่ยนแปลงอย่างมีสาระสำคัญ)</t>
  </si>
  <si>
    <t xml:space="preserve">ค่าใช้จ่ายบุคลากร   </t>
  </si>
  <si>
    <t>ในปีงบประมาณ 2559 มีต้นทุนคงที่ เป็นค่าใช้จ่ายบุคลากร มีการบันทึกรายการเบิกค่าใช้จ่ายเกี่ยวกับงบบุคลากรที่บันทึกค่าใช้จ่ายไว้ที่ศูนย์ต้นของส่วนกลาง</t>
  </si>
  <si>
    <t xml:space="preserve">ไว้ที่เดียว แต่ในปีงบประมาณ 2560 ได้มีการปรับปรุงศูนย์ต้นทุนค่าใช้จ่ายงบบุคลากรลงตามหน่วยงานที่มีการเบิกจ่ายจริง ทำให้ต้นทุนทางอ้อมในปีงบประมาณ  </t>
  </si>
  <si>
    <t>จาก2560 มีต้นทุนคงที่ลดลงปีงบประมาณ 2559 คิดเป็นร้อยละ 89.30</t>
  </si>
  <si>
    <t>จากเดิม 1 โครงการ ได้แก่ 1.โครงการวิจัยและพัฒนาด้านการสนับสนุนบริการสุขภาพ 2.โครงการพัฒนาและส่งเสริมสถานบริการสุขภาพและสถานประกอบ</t>
  </si>
  <si>
    <t xml:space="preserve">การเพื่อสุขภาพ และมีการจัดประชุมและอบรมโดยใช้สถานที่ห้องประชุมของกรมสนับสนุนบริการสุขภาพ ทำให้มีค่าใช้จ่ายไฟฟ้าที่เพิ่ม ทำให้ต้นทุนทางอ้อมในปีงบประมาณ 2560 </t>
  </si>
  <si>
    <t>มีต้นทุนผันแปรที่เพิ่มขึ้นจากปีงบประมาณ 2559 คิดเป็นร้อยละ 159.62</t>
  </si>
  <si>
    <t>ในปีงบประมาณ 2560 มีต้นทุนผันแปร เป็นค่าใช้จ่ายค่าตอบแทน ใช้สอย สาธารณูปโภค เกิดจากโครงการที่เพิ่มขึ้นจากปีงบประมาณ 2559 จำนวน 2 โครงการ</t>
  </si>
  <si>
    <t>ในปีงบประมาณ 2560 มีต้นทุนผันแปร เป็นค่าใช้ฝึกอบรม เกิดจากโครงการที่เพิ่มขึ้นจากปีงบประมาณ 2559 จำนวน 2 โครงการ ทำให้มีการใช้จ่ายในการฝึกอบรมทางอ้อมในปี</t>
  </si>
  <si>
    <t>งบประมาณ 2560 มีต้นทุนผันแปรที่เพิ่มขึ้น ซึ่งปีงบประมาณ 2559 ไม่มีโครงการที่จัดสรรเป็นค่าใช้จ่ายผันแปร ส่งผลให้มีสัดส่วนที่เพิ่มขึ้นทั้งสิ้น</t>
  </si>
  <si>
    <t xml:space="preserve">ค่าใช้จ่ายฝึกอบรม </t>
  </si>
  <si>
    <t>ในปีงบประมาณ 2560 มีต้นทุนผันแปร เป็นค่าใช้เดินทาง เกิดจากโครงการที่เพิ่มขึ้นจากปีงบประมาณ 2559 จำนวน 2 โครงการ ทำให้มีการใช้จ่ายในการฝึกอบรมทางอ้อมในปี</t>
  </si>
  <si>
    <t>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(ต่อ)</t>
  </si>
  <si>
    <r>
      <t xml:space="preserve">หมายเหตุ : </t>
    </r>
    <r>
      <rPr>
        <sz val="14"/>
        <rFont val="TH SarabunPSK"/>
        <family val="2"/>
      </rPr>
      <t>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</si>
  <si>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r>
      <t xml:space="preserve">              </t>
    </r>
    <r>
      <rPr>
        <sz val="14"/>
        <rFont val="TH SarabunPSK"/>
        <family val="2"/>
      </rPr>
      <t>ต้นทุนผันแปร หมายถึง ต้นทุนที่เปลี่ยนแปลงไปตามปริมาณกิจกรรมหรือผลผลิตของหน่วยงาน</t>
    </r>
  </si>
  <si>
    <t>5..กองสนับสนุนสุขภาพภาคประชาชน</t>
  </si>
  <si>
    <t>6..สบส  เขต 4 (นบ)</t>
  </si>
  <si>
    <t>7. กองสถานประกอบการเพื่อสุขภาพ</t>
  </si>
  <si>
    <t>8. กองสุขศึกษา</t>
  </si>
  <si>
    <t>9.สบส เขต 1 (ชม)</t>
  </si>
  <si>
    <t>10.สบส เขต 2 (พล)</t>
  </si>
  <si>
    <t>11.สบส เขต 3 (นว)</t>
  </si>
  <si>
    <t>12.สบส เขต 5 (รบ)</t>
  </si>
  <si>
    <t>13.สบส  เขต 6 (ชบ.)</t>
  </si>
  <si>
    <t>14.สบส เขต 7 (ขก)</t>
  </si>
  <si>
    <t>15.สบส  เขต 8 (อด)</t>
  </si>
  <si>
    <t>16.สบส เขต 9 (นม)</t>
  </si>
  <si>
    <t>17.สบส  เขต 10 (อบ)</t>
  </si>
  <si>
    <t>18.สบส เขต11 หลัก+สาขา</t>
  </si>
  <si>
    <t>19.สบส เขต12 หลัก+สาขา</t>
  </si>
  <si>
    <t>ศูนย์ต้นทุนหลัก  1</t>
  </si>
  <si>
    <t>ศูนย์ต้นทุนหลัก  2</t>
  </si>
  <si>
    <t>ศูนย์ต้นทุนหลัก  3</t>
  </si>
  <si>
    <t xml:space="preserve">เนื่องในปีงบประมาณ 2560 มีการปรับปรุงศูนย์ต้นทุนงบบุคลากรตามที่จ่ายจริงตามสำนัก/กอง/กลุ่ม สำนักงานสนับสนุนบริการสุขภาพเขต ในสังกัดกรมสนับสนุนบริการสุขภาพ จากเดิมเบิกงบบุคลากรจากศูนย์ต้นทุนกลุ่มคลังที่เดียว และใช้เกณฑ์การปันส่วนทางอ้อมตามจำนวนบุคลากรสำนัก/กอง/กลุ่ม/ 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</si>
  <si>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</t>
  </si>
  <si>
    <t xml:space="preserve"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และมีค่าเสื่อมราคาและตัดจำหน่ายลดลงจากปีงบประมาณ 2559  </t>
  </si>
  <si>
    <r>
      <rPr>
        <b/>
        <sz val="14"/>
        <rFont val="TH SarabunPSK"/>
        <family val="2"/>
      </rPr>
      <t>สถานพยาบาลและการประกอบโรคศิลปะ</t>
    </r>
    <r>
      <rPr>
        <sz val="14"/>
        <rFont val="TH SarabunPSK"/>
        <family val="2"/>
      </rPr>
      <t xml:space="preserve"> ต้นทุนรวมเพิ่มขึ้น 17,980,479.88 บาท คิดเป็น 62.50% (ต้นทุนรวมปี 2559 เท่ากับ 28,767099.28 บาท  ปี 2560 เท่ากับ 46,747,579.16 บาท ) </t>
    </r>
  </si>
  <si>
    <r>
      <rPr>
        <b/>
        <sz val="14"/>
        <rFont val="TH SarabunPSK"/>
        <family val="2"/>
      </rPr>
      <t>กองสุขภาพระหว่างประเทศ</t>
    </r>
    <r>
      <rPr>
        <sz val="14"/>
        <rFont val="TH SarabunPSK"/>
        <family val="2"/>
      </rPr>
      <t xml:space="preserve">  ต้นทุนรวมลดลง 4,450,449.57 บาท คิดเป็น 21.53 %  (ต้นทุนรวมปี 2559 เท่ากับ 20,669,223.52 บาท ปี 2560 เท่ากับ 16,218,773.95 บาท ) </t>
    </r>
  </si>
  <si>
    <r>
      <rPr>
        <b/>
        <sz val="14"/>
        <rFont val="TH SarabunPSK"/>
        <family val="2"/>
      </rPr>
      <t>กองแบบแผน</t>
    </r>
    <r>
      <rPr>
        <sz val="14"/>
        <rFont val="TH SarabunPSK"/>
        <family val="2"/>
      </rPr>
      <t xml:space="preserve"> ต้นทุนรวมเพิ่มขึ้น 71,053,625.22 บาท คิดเป็น 416.86% (ต้นทุนรวมปี 2559 เท่ากับ 17,044,811.88 บาท  ปี 2560 เท่ากับ 88,098,437.10 บาท ) เนื่องจากในปีงบประมาณ 2559 มีค่าใช้จ่ายงบบุคลากรที่เบิกจากศูนย์ต้นทุนส่วนกลางที่เดียวในปีงบประมาณ 2560 มีการปรับปรุงศูนย์ต้นทุนงบบุคลากร</t>
    </r>
  </si>
  <si>
    <r>
      <rPr>
        <b/>
        <sz val="14"/>
        <rFont val="TH SarabunPSK"/>
        <family val="2"/>
      </rPr>
      <t xml:space="preserve">กองวิศวกรรมการแพทย์ </t>
    </r>
    <r>
      <rPr>
        <sz val="14"/>
        <rFont val="TH SarabunPSK"/>
        <family val="2"/>
      </rPr>
      <t>ต้นทุนรวมเพิ่มขึ้น 36,777,187.64 บาท  คิดเป็น 144.20% (ต้นทุนรวมปี 2559 เท่ากับ 25,504,392.45 บาท ปี 2560 เท่ากับ 62,281,580.09 บาท )</t>
    </r>
  </si>
  <si>
    <r>
      <t xml:space="preserve">กองสนับสนุนสุขภาพภาคประชาชน </t>
    </r>
    <r>
      <rPr>
        <sz val="14"/>
        <rFont val="TH SarabunPSK"/>
        <family val="2"/>
      </rPr>
      <t>ต้นทุนรวมเพิ่มขึ้น 28,810,267.86 บาท คิดเป็น 78.17% (ต้นทุนรวมปี 2559 เท่ากับ 36,855,939.02 บาท ปี 2560 เท่ากับ 65,666,206.88 บาท )</t>
    </r>
  </si>
  <si>
    <t>ศูนย์ต้นทุนหลัก  4</t>
  </si>
  <si>
    <t>ศูนย์ต้นทุนหลัก  5</t>
  </si>
  <si>
    <t>ศูนย์ต้นทุนหลัก  6</t>
  </si>
  <si>
    <r>
      <rPr>
        <b/>
        <sz val="14"/>
        <rFont val="TH SarabunPSK"/>
        <family val="2"/>
      </rPr>
      <t>สำนักงานสนับสนุนสุขภาพเขต 4 จังหวัดนนทบุรี</t>
    </r>
    <r>
      <rPr>
        <sz val="14"/>
        <rFont val="TH SarabunPSK"/>
        <family val="2"/>
      </rPr>
      <t xml:space="preserve">  ต้นทุนรวมเพิ่มขึ้น 5,385,980.94 บาท คิดเป็น 39.10 % (ต้นทุนรวมปี 2559 เท่ากับ 13,774,196.88 บาท ปี 2560 เท่ากับ 19,160,177.82 บาท) </t>
    </r>
  </si>
  <si>
    <t>ศูนย์ต้นทุนหลัก  7</t>
  </si>
  <si>
    <t>ศูนย์ต้นทุนหลัก  8</t>
  </si>
  <si>
    <r>
      <rPr>
        <b/>
        <sz val="14"/>
        <rFont val="TH SarabunPSK"/>
        <family val="2"/>
      </rPr>
      <t xml:space="preserve">กองสถานประกอบการเพื่อสุขภาพ  </t>
    </r>
    <r>
      <rPr>
        <sz val="14"/>
        <rFont val="TH SarabunPSK"/>
        <family val="2"/>
      </rPr>
      <t>ต้นทุนรวมเพิ่มขึ้น 13,306,831.23 บาท คิดเป็น 331.01% (ต้นทุนรวม ปี 2559 เท่ากับ 4,020,070.12 บาท ปี 2560 เท่ากับ 17,326,901.35 บาท )</t>
    </r>
  </si>
  <si>
    <r>
      <t xml:space="preserve">กองสุขศึกษา </t>
    </r>
    <r>
      <rPr>
        <sz val="14"/>
        <rFont val="TH SarabunPSK"/>
        <family val="2"/>
      </rPr>
      <t xml:space="preserve"> ต้นทุนรวมเพิ่มขึ้น 35,962,710.41 บาท คิดเป็น 257.49% (ต้นทุนรวม ปี 2559 เท่ากับ 13,966,716.40 บาท ปี 2560 เท่ากับ 49,929,426.81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</si>
  <si>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และต้นทุนผันแปร ค่าตอบแทน ใช้สอย สาธารณูปโภค  ค่าใช้จ่ายฝึกอบรม ที่เพิ่มขึ้น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</si>
  <si>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และต้นทุนผันแปร ค่าตอบแทน ใช้สอย สาธารณูปโภค ที่เพิ่มขึ้น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</si>
  <si>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และมีต้นทุนผันแปร ค่าใช้จ่ายเดินทาง เงินอุดหนุนเพิ่มขึ้น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</si>
  <si>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และมีต้นทุนผันแปร ค่าตอบแทน ใช้สอย สาธารณูปโภค ค่าใช้จ่ายฝึกอบรม ค่าใช้จ่ายเดินทาง รวมถึงได้รับเงินอุดหนุนที่เพิ่มขึ้น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</si>
  <si>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และมีต้นทุนผันแปร ค่าใช้จ่ายเดินทางเพิ่มขึ้น</t>
  </si>
  <si>
    <t>ศูนย์ต้นทุนหลัก  9</t>
  </si>
  <si>
    <r>
      <t xml:space="preserve">สำนักงานสนับสนุนสุขภาพเขต 1 จังหวัดเชียงใหม่ </t>
    </r>
    <r>
      <rPr>
        <sz val="14"/>
        <rFont val="TH SarabunPSK"/>
        <family val="2"/>
      </rPr>
      <t>ต้นทุนรวมเพิ่มขึ้น 8,591,842.56 บาท คิดเป็น 38.76 % (ต้นทุนรวม ปี 2559 เท่ากับ 22,167,060.23 บาท ปี 2560 เท่ากับ 30,758,902.79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</si>
  <si>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และต้นทุนผันแปร ค่าใช้จ่ายเดินทาง เงินอุดหนุน เพิ่มขึ้น</t>
  </si>
  <si>
    <t>ศูนย์ต้นทุนหลัก  10</t>
  </si>
  <si>
    <r>
      <rPr>
        <b/>
        <sz val="14"/>
        <rFont val="TH SarabunPSK"/>
        <family val="2"/>
      </rPr>
      <t xml:space="preserve">สำนักงานสนับสนุนสุขภาพเขต 2 จังหวัดพิษณุโลก </t>
    </r>
    <r>
      <rPr>
        <sz val="14"/>
        <rFont val="TH SarabunPSK"/>
        <family val="2"/>
      </rPr>
      <t>ต้นทุนรวมเพิ่มขึ้น 7,277,535.41 บาท คิดเป็น 50.30 % (ต้นทุนรวม ปี 2559 เท่ากับ 14,395,520.10 บาท ปี 2560 เท่ากับ 21,637,055.51 บาท)</t>
    </r>
  </si>
  <si>
    <t xml:space="preserve">เนื่องในปีงบประมาณ 2560 มีการปรับปรุงศูนย์ต้นทุนงบบุคลากรตามที่จ่ายจริงตามสำนัก/กอง/กลุ่ม สำนักงานสนับสนุนบริการสุขภาพเขต ในสังกัดกรมสนับสนุนบริการสุขภาพ จากเดิมเบิกงบ บุคลากรจากศูนย์ต้นทุนกลุ่มคลังที่เดียว และใช้เกณฑ์การปันส่วนทางอ้อมตามจำนวนบุคลากรสำนัก/กอง/กลุ่ม/ </t>
  </si>
  <si>
    <t xml:space="preserve"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</t>
  </si>
  <si>
    <t>ศูนย์ต้นทุนหลัก  11</t>
  </si>
  <si>
    <r>
      <t xml:space="preserve">สำนักงานสนับสนุนสุขภาพเขต 3 จังหวัดนครสวรรค์ </t>
    </r>
    <r>
      <rPr>
        <sz val="14"/>
        <rFont val="TH SarabunPSK"/>
        <family val="2"/>
      </rPr>
      <t>ต้นทุนรวมเพิ่มขึ้น 7,701,629.66 บาท คิดเป็น 58.43% (ต้นทุนรวม ปี 2559 เท่ากับ 13,181,370.57 ปี 2560 เท่ากับ 20,883,000.23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</si>
  <si>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ต้นทุนผันแปร ค่าใช้จ่ายเดินทาง ค่าจำหน่ายการขายสินทรัพย์ ที่เพิ่มขึ้น</t>
  </si>
  <si>
    <t>ศูนย์ต้นทุนหลัก  12</t>
  </si>
  <si>
    <r>
      <t xml:space="preserve">สำนักงานสนับสนุนสุขภาพเขต 5 จังหวัดราชบุรี </t>
    </r>
    <r>
      <rPr>
        <sz val="14"/>
        <rFont val="TH SarabunPSK"/>
        <family val="2"/>
      </rPr>
      <t>ต้นทุนรวมเพิ่มขึ้น 6,446,014.64 บาท คิดเป็น 37.11% ( ต้นทุนรวม ปี 2559 เท่ากับ 17,367,904.50 บาท ปี 2560 เท่ากับ 23,813,919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</si>
  <si>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และค่าเสื่อมราคาและตัดจำหน่าย เพิ่มขึ้น</t>
  </si>
  <si>
    <t>ศูนย์ต้นทุนหลัก  13</t>
  </si>
  <si>
    <r>
      <t xml:space="preserve">สำนักงานสนับสนุนสุขภาพเขต 6 จังหวัดชลบุรี </t>
    </r>
    <r>
      <rPr>
        <sz val="14"/>
        <rFont val="TH SarabunPSK"/>
        <family val="2"/>
      </rPr>
      <t>ต้นทุนรวมเพิ่มขึ้น 9,911,241.28 บาท คิดเป็น 59.35% ( ต้นทุนรวม ปี 2559 เท่ากับ 16,700,287.45 บาท ปี 2560 เท่ากับ 26,611,528.73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</si>
  <si>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ต้นทุนผันแปร ค่าใช้จ่ายเดินทาง ที่เพิ่มขึ้น</t>
  </si>
  <si>
    <t>ศูนย์ต้นทุนหลัก  14</t>
  </si>
  <si>
    <r>
      <t xml:space="preserve">สำนักงานสนับสนุนสุขภาพเขต 7 จังหวัดขอนแก่น </t>
    </r>
    <r>
      <rPr>
        <sz val="14"/>
        <rFont val="TH SarabunPSK"/>
        <family val="2"/>
      </rPr>
      <t>ต้นทุนรวมเพิ่มขึ้น 7,476,721.26 บาท คิดเป็น 51.01% (ต้นทุนรวม ปี 2559 เท่ากับ 14,656,405.27 บาท ปี 2560 เท่ากับ 22,133,126.53 บาท )</t>
    </r>
  </si>
  <si>
    <t>ศูนย์ต้นทุนหลัก  15</t>
  </si>
  <si>
    <r>
      <rPr>
        <b/>
        <sz val="14"/>
        <rFont val="TH SarabunPSK"/>
        <family val="2"/>
      </rPr>
      <t xml:space="preserve">สำนักงานสนับสนุนสุขภาพเขต 8 จังหวัดอุดรธานี </t>
    </r>
    <r>
      <rPr>
        <sz val="14"/>
        <rFont val="TH SarabunPSK"/>
        <family val="2"/>
      </rPr>
      <t>ต้นทุนรวมเพิ่มขึ้น 7,525,682.66 บาท คิดเป็น 46.37% (ต้นทุนรวม ปี 2559 เท่ากับ 16,230,870.63 บาท ปี 2560 เท่ากับ 23,756,553.29 บาท )</t>
    </r>
  </si>
  <si>
    <t>ศูนย์ต้นทุนหลัก  16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</si>
  <si>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ค่าเสื่อมราคาและตัดจำหน่าย และต้นทุนผันแปร ค่าใช้จ่ายเดินทาง ที่เพิ่มขึ้น</t>
  </si>
  <si>
    <t>ศูนย์ต้นทุนหลัก  17</t>
  </si>
  <si>
    <r>
      <rPr>
        <b/>
        <sz val="14"/>
        <rFont val="TH SarabunPSK"/>
        <family val="2"/>
      </rPr>
      <t xml:space="preserve">สำนักงานสนับสนุนสุขภาพเขต 9 จังหวัดนครราชสีมา  </t>
    </r>
    <r>
      <rPr>
        <sz val="14"/>
        <rFont val="TH SarabunPSK"/>
        <family val="2"/>
      </rPr>
      <t>ต้นทุนรวมเพิ่มขึ้น 4,420,377.23 บาท คิดเป็น 22.24% (ต้นทุนรวม ปี 2559 เท่ากับ 19,877,778.69 บาท ปี 2560 เท่ากับ 24,298,155.92 บาท )</t>
    </r>
  </si>
  <si>
    <r>
      <rPr>
        <b/>
        <sz val="14"/>
        <rFont val="TH SarabunPSK"/>
        <family val="2"/>
      </rPr>
      <t xml:space="preserve">สำนักงานสนับสนุนสุขภาพเขต 10 จังหวัดอุบลราชธานี  </t>
    </r>
    <r>
      <rPr>
        <sz val="14"/>
        <rFont val="TH SarabunPSK"/>
        <family val="2"/>
      </rPr>
      <t>ต้นทุนรวมเพิ่มขึ้น 11,058,531.45 บาท คิดเป็น 44.09% (ต้นทุนรวม ปี 2559 เท่ากับ 10,649,310.31 บาท ปี 2560 เท่ากับ 21,707,841.76 บาท )</t>
    </r>
  </si>
  <si>
    <t>ศูนย์ต้นทุนหลัก  18</t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</si>
  <si>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ต้นทุนผันแปร ค่าใช้จ่ายเดินทาง เพิ่มขึ้น</t>
  </si>
  <si>
    <t>ศูนย์ต้นทุนหลัก  19</t>
  </si>
  <si>
    <r>
      <rPr>
        <b/>
        <sz val="14"/>
        <rFont val="TH SarabunPSK"/>
        <family val="2"/>
      </rPr>
      <t>สำนักงานสนับสนุนสุขภาพเขต 11 จังหวัดนครศรีธรรมราช (หลัก ) จังหวัดสุราษฎร์ธานี (สาขา)</t>
    </r>
    <r>
      <rPr>
        <sz val="14"/>
        <rFont val="TH SarabunPSK"/>
        <family val="2"/>
      </rPr>
      <t xml:space="preserve"> ต้นทุนรวมเพิ่มขึ้น 14,375,174.05 บาท คิดเป็น 56.63% (ต้นทุนรวม ปี 2559 เท่ากับ 13,804,817.81 บาท ปี 2560 เท่ากับ 28,179,991.86 บาท )</t>
    </r>
  </si>
  <si>
    <r>
      <t xml:space="preserve">สำนักงานสนับสนุนสุขภาพเขต 12 จังหวัดสงขลา (หลัก ) จังหวัดยะลา (สาขา)  </t>
    </r>
    <r>
      <rPr>
        <sz val="14"/>
        <rFont val="TH SarabunPSK"/>
        <family val="2"/>
      </rPr>
      <t>ต้นทุนรวมเพิ่มขึ้น 10,135,474.25 บาท คิดเป็น 51.68% (ต้นทุนรวมปี 2559 เท่ากับ 19,613,069 บาท ปี 2560 เท่ากับ 29,748,543.25 )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</si>
  <si>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ค่าเสื่อมราคาและตัดจำหน่าย  ที่เพิ่มขึ้น</t>
  </si>
  <si>
    <t>4.กลุ่มคลัง</t>
  </si>
  <si>
    <t>5.กลุ่มบริหารทรัพยากรบุคคล</t>
  </si>
  <si>
    <t>ศูนย์ต้นทุนสนับสนุนที่ 1</t>
  </si>
  <si>
    <r>
      <rPr>
        <b/>
        <sz val="14"/>
        <rFont val="TH SarabunPSK"/>
        <family val="2"/>
      </rPr>
      <t xml:space="preserve">กลุ่มพัฒนาระบบบริหาร  </t>
    </r>
    <r>
      <rPr>
        <sz val="14"/>
        <rFont val="TH SarabunPSK"/>
        <family val="2"/>
      </rPr>
      <t>ต้นทุนรวมเพิ่มขึ้น 2,221,614.12 บาท คิดเป็น 61.97% (ต้นทุนรวม ปี 2559 เท่ากับ 3,585,173.16 บาท ปี 2560 เท่ากับ 5,806,787.28 บาท )</t>
    </r>
  </si>
  <si>
    <t>6. กลุ่มแผนงาน</t>
  </si>
  <si>
    <t>ศูนย์ต้นทุนสนับสนุนที่ 2</t>
  </si>
  <si>
    <r>
      <rPr>
        <b/>
        <sz val="14"/>
        <rFont val="TH SarabunPSK"/>
        <family val="2"/>
      </rPr>
      <t xml:space="preserve">กลุ่มตรวจสอบภายใน  </t>
    </r>
    <r>
      <rPr>
        <sz val="14"/>
        <rFont val="TH SarabunPSK"/>
        <family val="2"/>
      </rPr>
      <t>ต้นทุนรวมเพิ่มขึ้น 2,820,387.58 บาท คิดเป็น 118.58% (ต้นทุนรวม ปี 2559 เท่ากับ 2,378,371.26 บาท ปี 2560 เท่ากับ 5,198,758.84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</si>
  <si>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และต้นทุนผันแปร ค่าตอบแทน ใช้สอย สาธารณูปโภค ค่าใช้จ่ายฝึกอบรม เพิ่มขึ้น</t>
  </si>
  <si>
    <t>ศูนย์ต้นทุนสนับสนุนที่ 3</t>
  </si>
  <si>
    <r>
      <rPr>
        <b/>
        <sz val="14"/>
        <rFont val="TH SarabunPSK"/>
        <family val="2"/>
      </rPr>
      <t xml:space="preserve">สำนักบริหาร </t>
    </r>
    <r>
      <rPr>
        <sz val="14"/>
        <rFont val="TH SarabunPSK"/>
        <family val="2"/>
      </rPr>
      <t>ต้นทุนรวมลดลง 1,440,372.08 บาท คิดเป็น 31.53 % (ต้นทุนรวม ปี 2559 เท่ากับ 46,274,372.36 บาท ปี 2560 เท่ากับ 44,834,000.28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</si>
  <si>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และในปี 2560 สำนักบริหารมีจำนวนข้าราชการลดลง</t>
  </si>
  <si>
    <t>ศูนย์ต้นทุนสนับสนุนที่ 4</t>
  </si>
  <si>
    <r>
      <rPr>
        <b/>
        <sz val="14"/>
        <rFont val="TH SarabunPSK"/>
        <family val="2"/>
      </rPr>
      <t xml:space="preserve">กลุ่มคลัง </t>
    </r>
    <r>
      <rPr>
        <sz val="14"/>
        <rFont val="TH SarabunPSK"/>
        <family val="2"/>
      </rPr>
      <t xml:space="preserve">ต้นทุนรวมเพิ่มขึ้น 9,021,702.90 บาท คิดเป็น 291.05 % ( ต้นทุนรวม ปี 2559 เท่ากับ 3,099,699.74 บาท ปี 2560 เท่ากับ 12,121,402.64 บาท ) </t>
    </r>
  </si>
  <si>
    <t>ศูนย์ต้นทุนสนับสนุนที่ 5</t>
  </si>
  <si>
    <r>
      <rPr>
        <b/>
        <sz val="14"/>
        <rFont val="TH SarabunPSK"/>
        <family val="2"/>
      </rPr>
      <t xml:space="preserve">กลุ่มบริหารทรัพยากรบุคคล </t>
    </r>
    <r>
      <rPr>
        <sz val="14"/>
        <rFont val="TH SarabunPSK"/>
        <family val="2"/>
      </rPr>
      <t>ต้นทุนรวมเพิ่มขึ้น 7,984,282.22 บาท คิดเป็น 99.32% (ต้นทุนรวม ปี 2559 เท่ากับ 8,039,184.39 บาท ปี 2560 เท่ากับ 16,023,466.61 บาท )</t>
    </r>
  </si>
  <si>
    <t>ศูนย์ต้นทุนสนับสนุนที่ 6</t>
  </si>
  <si>
    <r>
      <rPr>
        <b/>
        <sz val="14"/>
        <rFont val="TH SarabunPSK"/>
        <family val="2"/>
      </rPr>
      <t xml:space="preserve">กลุ่มแผนงาน </t>
    </r>
    <r>
      <rPr>
        <sz val="14"/>
        <rFont val="TH SarabunPSK"/>
        <family val="2"/>
      </rPr>
      <t xml:space="preserve">ต้นทุนคงที่เพิ่มขึ้น  7,712,615.91 บาท คิดเป็น 1,460% ((ต้นทุนรวมคงที่ ปี 2559 เท่ากับ 528,005.69 บาท ปี 2560 เท่ากับ 8,240,621.60 บาท ) 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</si>
  <si>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และมีต้นทุนผันแปร ค่าตอบแทนใช้สอย สาธารณูปโภคเพิ่มขึ้น</t>
  </si>
  <si>
    <t>ศูนย์ต้นทุนสนับสนุนที่ 7</t>
  </si>
  <si>
    <r>
      <t xml:space="preserve">กองกฎหมาย </t>
    </r>
    <r>
      <rPr>
        <sz val="14"/>
        <rFont val="TH SarabunPSK"/>
        <family val="2"/>
      </rPr>
      <t>ต้นทุนรวมเพิ่มขึ้น 9,133,969.23 บาท คิดเป็น 122.46% (ต้นทุนรวม ปี 2559 เท่ากับ 7,458,881.35 บาท ปี 2560 เท่ากับ 16,592,850.58 บาท )</t>
    </r>
  </si>
  <si>
    <t>สำนักงานสนับสนุนบริการสุขภาพเขตในสังกัดกรมสนับสนุนบริการสุขภาพทำให้ค่าใช้จ่ายด้านบุคลากรเพิ่มขึ้นอย่างชัดเจนและเป็นค่าใช้จ่ายที่แท้จริง และมีต้นทุนผันแปร ค่าใช้จ่ายฝึกอบรม เพิ่มขึ้น</t>
  </si>
  <si>
    <t>การวิเคราะห์สาเหตุของการเปลี่ยนแปลงของต้นทุนผลผลิตหลักแยกตามแหล่งเงิน  (อธิบายเฉพาะต้นทุนต่อหน่วยผลผลิตหลักที่เปลี่ยนแปลงอย่างมีสาระสำคัญ)</t>
  </si>
  <si>
    <t xml:space="preserve">เป็นกิจกรรมที่ได้ดำเนินการต่อเนื่องมาจากปีก่อน ๆ และได้มีการบูรณาการกิจกรรมในพื้นที่ร่วมกับโครงการอื่น ๆ จึงทำให้ต้นทุนต่อหน่วยลดลงในปี 2560 </t>
  </si>
  <si>
    <t>ซึ่งเป็นการดำเนินการของสำนักงานสนับสนุนบริการสุขภาพเขต 4 มีผลทำให้ ต้นทุนรวม หน่วยนับ ต้นทุนต่อหน่วย ลดลง</t>
  </si>
  <si>
    <t>ที่มีความรู้ ทักษะในการปฏิบัติตนด้านพฤติกรรมสุขภาพเป็นแบบอย่างทำหน้าที่ในการดูแลสุขภาพของคนในครอบครัวตนเอง และเพื่อให้แต่ละครอบครัวมี อสค.อย่างน้อย 1 คน เป็นผู้ดูแลสุขภาพประสานเชื่อมโยงส่งต่อกับ อสม.ซึ่งเป็นแกนนำขับเคลื่อนการดูแล</t>
  </si>
  <si>
    <t>ได้ตามเป้าหมายที่กำหนด มีผลทำให้ต้นทุนรวมลดลง และต้นทุนต่อหน่วยลดลง</t>
  </si>
  <si>
    <t>1.โครงการพัฒนามาตรฐานสถานบันฝึกอบรมและพัฒนาอาสาสมัครสาธารณสูขประจำหมู่บ้าน สู่ประชาคมอาเซียน</t>
  </si>
  <si>
    <t>2.โครงการส่งเสริมกระบวนการเรียนรู้เพื่อพิทักษ์สุขภาพชุมชนผ่านสื่อพิมพ์</t>
  </si>
  <si>
    <t>3. โครงการพัฒนาระบบการเข้าถึงบริการสุขภาพ โดยการพัฒนาขีดความสามารถประชากรต่างด้าว ในการดูแลสุขภาพและการพัฒนาคุณภาพชีวิต</t>
  </si>
  <si>
    <t>มีผลทำให้ต้นทุนรวม หน่วยนับ และต้นทุนต่อหน่วยเพิ่มขึ้น</t>
  </si>
  <si>
    <t>1.โครงการวิจัยเชิงปฏิบัติการแบบมีส่วนร่วมเพื่อพัฒนารูปแบบการเฝ้าระวังพฤติกรรมสุขภาพโดยชุมชน</t>
  </si>
  <si>
    <t>2. โครงการพัฒนารูปแบบการสื่อสารความเสี่ยงเพื่อการปรับเปลี่ยนพฤติกรรมการตั้งครรภ์ไม่พร้อมในวัยรุ่น</t>
  </si>
  <si>
    <t xml:space="preserve">3.โครงการพัฒนาความรอบรู้และพฤติกรรมสุขภาพเพื่อป้องกันภาวะอ้วน (ในกลุ่มเด็กและเยาวชน) </t>
  </si>
  <si>
    <t>ทั้ง 3 เรื่องผ่านการอนุมัติจากสภาวิจัยแห่งชาติ มีระยะเวลาในการศึกษาวิจัย 3 ปี จึงมีการใช้งบประมาณที่สูงเมื่อเปรียบเทียบกับปีงบประมาณ 2559 มีผลทำให้ต้นทุนรวม หน่วยนับ และต้นทุนต่อหน่วยเพิ่มขึ้น</t>
  </si>
  <si>
    <t>แต่ในปีงบประมาณ 2560 ได้รับจัดสรรงบประมาณน้อยกว่าปี 2559 มีผลทำให้ต้นทุนรวม ต้นทุนต่อหน่วยลดลง และหน่วยนับเพิ่มขึ้น</t>
  </si>
  <si>
    <t>1.โครงการพัฒนาและส่งเสิรมสถานบริการสุขภาพและสถานประกอบการเพื่อสุขภาพ รองรับนโยบายการพัฒนาและส่งเสิรมประเทศไทยให้เป็นศูนย์กลางด้าน Medical Wellness Tourism</t>
  </si>
  <si>
    <t>2. โครงการพัฒนาประเทศไทยสู่การเป็นศูนย์กลางบริการวิชาการและงานวิจั้ย (Academic Hub)</t>
  </si>
  <si>
    <t>3.โครงการบูรณาการข้อมูลด้านระบบบริการสุขภาพภาครัฐเชิงรุก เพื่อการขับเคลื่อนนโยบาย Medical Hub</t>
  </si>
  <si>
    <t>มีผลทำให้ต้นทุนรวมลดลง คิดเป็น 40.81% และหน่วยนับลดลง คิดเป็น 40%</t>
  </si>
  <si>
    <t>และปริมาณหน่วยนับเพิ่มขึ้น คิดเป็น 27.77%  เนื่องจากมีจำนวนบุคลากรทุกประเภทมีความเคลื่อนไหว อาทิ โอนไปยังหน่วยงานอื่น ลาออก เสียชีวิต เกษียณอายุราชการ ซึ่งแม้จะมีการรับบุคลากรเพิ่มก็ตาม แต่อัตราการการสูญเสียยังคงมีมากกว่า</t>
  </si>
  <si>
    <t xml:space="preserve">จำนวนต้นทุนต่อหน่วยลดลง คิดเป็น 65.11% เนื่องจากบุคลากรในแต่ละประเภทได้รับการเลื่อนเงินเดือน ค่าจ้าง และค่าตอบแทนเป็นประจำทุกปี แต่ในปี 2560 มีจำนวนคนเพิ่มขึ้น </t>
  </si>
  <si>
    <t>อธิบายเฉพาะต้นทุนต่อหน่วยผลผลิตย่อยที่เปลี่ยนแปลงอย่างมีสาระสำคัญ   20 %</t>
  </si>
  <si>
    <t>ผลผลิตย่อย</t>
  </si>
  <si>
    <t xml:space="preserve">พัฒนาศักยภาพ อสม. ด้านการป้องกันและปราบปรามการทุจริต </t>
  </si>
  <si>
    <t>พัฒนาระบบเทคโนโลยีสารสนเทศและการสื่อสาร</t>
  </si>
  <si>
    <t>ส่งเสริมการยกระดับสถานพยาบาลและสถานประกอบการเพื่อสุขภาพให้มีคุณภาพมาตรฐาน</t>
  </si>
  <si>
    <t>ส่งเสริมและพัฒนาการเข้าถึงบริการสุขภาพอย่างสมประโยชน์เท่าเทียมและเป็นธรรม</t>
  </si>
  <si>
    <t>ตารางที่ 7 เปรียบเทียบผลการคำนวณต้นทุนกิจกรรมแยกตามแหล่งเงิน</t>
  </si>
  <si>
    <t>การวิเคราะห์สาเหตุของการเปลี่ยนแปลงของต้นทุนต่อหน่วยกิจกรรมย่อย  อธิบายเฉพาะต้นทุนต่อหน่วยกิจกรรมย่อยที่เปลี่ยนแปลงอย่างมีสาระสำคัญ   20 %</t>
  </si>
  <si>
    <t>กิจกรรมย่อยหน่วยงานหลัก</t>
  </si>
  <si>
    <t>ส่งเสริม พัฒนา ควบคุม กำกับสถานบริการสุขภาพด้านมาตรฐานงานสุขศึกษา</t>
  </si>
  <si>
    <t>ควบคุม กำกับ ตรวจสอบ รับรองมาตรฐานด้านอาคารและสภาพแวดล้อมสาธารณสุข</t>
  </si>
  <si>
    <t>เนื่องจากในปีงบประมาณ  2560 มีโครงการควบคุม กำกับมาตรฐานด้านอาคารและสภาพแวดล้อมโครงการจัดทำแผนแม่บทเพื่อการพัฒนาสถานบริการสุขภาพด้านอาคารและสภาพแวดล้อมส่วนกลางจำนวน 76 แห่ง สำนักงานสนับสนุนบริการ</t>
  </si>
  <si>
    <t xml:space="preserve">เนื่องจากในปีงบประมาณ 2560  มีการส่งเสริมคุณภาพงานสุขศึกษาในโรงพยาบาลศูนย์โรงพยาบาลทั่วไป โรงพยาบาลชุมชนโดยส่งเสริมแนวทางการดำเนินงานตามมาตรฐานงานสุขศึกษา แก่สถานบริการระดับปฐมภูมิ (โรงพยาบาลส่งเสริมสุขภาพระดับตำบล) </t>
  </si>
  <si>
    <t xml:space="preserve"> เพิ่มขึ้นจากปี 2559 จำนวน  338 แห่ง รวมถึงได้รับจัดสรรงบประมาณเพิ่มขึ้นมีผลทำให้มีการเปลี่ยนแปลงของนับที่เพิ่มขึ้นและต้นทุนต่อหน่วยลดลง</t>
  </si>
  <si>
    <t>พัฒนามาตรฐานด้านอาคารและสภาพแวดล้อมสาธารณสุข</t>
  </si>
  <si>
    <t>เนื่องจากในปีงบประมาณ 2560 มีโครงการจัดทำคู่มือการออกแบบอาคารและสภาพแวดล้อมของสถานบริการสุขภาพน้อยกว่าปีงบประมาณ 2559  จำนวน 45 เรื่อง  สำนักงานสนับสนุนบริการสุขภาพเขต  1 - 12 เป็นผู้ดำเนินการจัดทำคู่มือการออกแบบ</t>
  </si>
  <si>
    <t>พัฒนาขีดความสามารถของบุคลากรภาคีเครือข่ายด้านอาคารและสภาพแวดล้อมสาธารณสุข</t>
  </si>
  <si>
    <t xml:space="preserve"> เนื่องจากในปีงบประมาณ 2560 มีโครงการพัฒนาขีดความสามารถของบุคลากรภาคีเครือข่ายด้านอาคารและสภาพแวดล้อมสาธารณสุข 1 หลักสูตร และโครงการพัฒนาความร่วมมือเครือข่ายด้านวิชาการจำนวน 1 กิจกรรมมีผู้เข้ารับการอบรวม 213คน ต้นทุนรวมเพิ่มขึ้น หน่วยนับลดลง และต้นทุนต่อหน่วยเพิ่มขึ้น</t>
  </si>
  <si>
    <t>บูรณาการระบบบริการสุขภาพด้านวิศวกรรมการแพทย์</t>
  </si>
  <si>
    <t>เนื่องจากในปีงบประมาณ 2560 เป็นการบูรณาการระหว่างการจัดการระบบคุณภาพด้านความปลอดภัยด้านอาคาร สภาพแวดล้อม เครื่องมือแพทย์ และงานสุขศึกษา ในสถานบริการสุขภาพภาครัฐหรือโรงพยาบาลเข้าด้วยกัน โดยการกำกับติดตาม</t>
  </si>
  <si>
    <t>การพัฒนาคุณภาพและเกิดการเชื่อมโยงกลไกการประสานงานในระดับส่วนกลางและส่วนภูมิภาค มีผลทำให้หน่วยนับเพิ่มขึ้น ต้นทุนต่อหน่วยลดลง</t>
  </si>
  <si>
    <t>ควบคุม กำกับมาตรฐานสถานบริการสุขภาพด้านวิศวกรรมการแพทย์</t>
  </si>
  <si>
    <t>เนื่องจากในปีงบประมาณ 2560 การดำเนินการเพื่อให้สถานบริการสุขภาพภาครัฐได้รับการทดสอบเครื่องมือแพทย์ที่มีคุณภาพและได้รับการคุ้มครองในการรักษาพยาบาลจากเครื่องมือแพทย์ที่มีมาตรฐานมากขึ้น ครอบคลุมพื่นที่ให้บริการมากขึ้น</t>
  </si>
  <si>
    <t xml:space="preserve"> พัฒนาคุณภาพบริการงานวิชาการและสถานบริการสุขภาพต้นแบบด้านวิศวกรรมการแพทย์</t>
  </si>
  <si>
    <t>เนื่องจากในปีงบประมาณ 2559 เป็นการดำเนินกิจกรรมร่วมกับสำนักงานสนับสนุนบริการสุขภาพเขต 1 - 12 ในการติดตาม ประเมินผล การนำมาตรฐานระบบบริการสุขภาพสู่การปฏิบัติกับโรงพยาบาลที่สุ่มตรวจทั่วประเทศ</t>
  </si>
  <si>
    <t>ในปีงบประมาณ 2560 เป็นกิจกรรมที่จัดทำคู่มือการปฏิบัติงานไปให้สถานพยาบาลใช้เป็นแนวทางในการบริหารจัด พัฒนา ปรับปรุง แก้ไขระบบงานบริการด้านวิศวกรรมการแพทย์ มีผลทำให้ต้นทุนรวมลดลง หน่วยนับลดลง ต้นทุนต่อหน่วยเพิ่ม</t>
  </si>
  <si>
    <t xml:space="preserve"> ศึกษาวิเคราะห์วิจัยพัฒนารูปแบบเพื่อพัฒนาองค์ความรู้เทคโนโลยีด้านวิศวกรรมการแพทย์</t>
  </si>
  <si>
    <t xml:space="preserve"> เนื่องจากในปีงบประมาณ 2559 ดำเนินกิจกรรมการศึกษา วิเคราะห์  วิจัย พัฒนารูปแบบ เพื่อพัฒนาองค์ความรู้เทคโนโลยีด้านวิศวกรรมการแพทย์ในการส่งเสริมสนับสนุนสถานบริการสุขภาพให้มีระบบบริการสุขภาพด้านวิศกรรมการแพทย์</t>
  </si>
  <si>
    <t>สร้างเครือข่ายและพันธมิตรด้านวิศวกรรมการแพทย์</t>
  </si>
  <si>
    <t xml:space="preserve"> เนื่องจากในปีงบประมาณ 2559 การดำเนินงานพัฒนาบุคลากรกองวิศวกรรมการแพทย์และบุคลากรภาคีเครือข่ายด้านวิศวกรรมการแพทย์ เพื่อให้บุคลากรมีความรู้ มีความสามารถ มีทักษะ การปฏิบัติงานด้านมาตรฐานวิศวกรรมการแพทย์และงาน</t>
  </si>
  <si>
    <t>พัฒนาห้องปฏิบัติการทดสอบ สอบเทียบ สู่การขอรับรอง มาตรฐาน ISO/IEC 17025บูรณาการมาตรฐานระบบบริการสุขภาพ</t>
  </si>
  <si>
    <t xml:space="preserve"> เนื่องจากในปีงบประมาณ 2559 การดำเนินงานการพัฒนาห้องปฏิบัติการทดสอบ สอบเทียบ สู่การรับรองมาตรฐาน ISO/IEC 17025 จำนวน 2 เรื่อง ในปีงบประมาณ 2560 เพิ่มการพัฒนาห้องปฏิบัติการทดสอบ สอบเทียบ สู่การรับรองมาตรฐาน</t>
  </si>
  <si>
    <t>ส่งเสริม พัฒนา ควบคุม กำกับ  มาตรฐานสถานบริการสุขภาพภาคเอกชน</t>
  </si>
  <si>
    <t>เนื่องจากในปีงบประมาณ 2560  มีการดำเนินงานด้านการส่งเสริม พัฒนา ควบคุม กำกับ มาตรฐานสถานบริการสุขภาพภาคเอกชน เพิ่มขึ้นจากปีงบประมาณ 2559 จำนวน  5 กิจกรรม และเป็นการดำเนินของสำนักงานสนับสนุนบริการสุขภาพเขต</t>
  </si>
  <si>
    <t>ส่งเสริม พัฒนา ควบคุม กำกับ มาตรฐานสถานประกอบการเพื่อสุขภาพ</t>
  </si>
  <si>
    <t>เนื่องจากในปีงบประมาณ 2560 มีการ ควบคุม กำกับ เฝ้าระวัง และส่งเสริม สนับสนุน การพัฒนาคุณภาพมาตรฐานสถานพยาบาลและสถานประกอบการเพื่อสุขภาพให้ได้ตามมาตรฐานที่กฎหมายกำหนด โดยให้สำนักงานสนับสนุนบริกา</t>
  </si>
  <si>
    <t>พัฒนาปรับปรุงแก้ไขกฎหมาย</t>
  </si>
  <si>
    <t>ในปีงบประมาณ 2560 มีกฎ ระเบียบ ข้อบังคับ ได้รับการพัฒนา และประกาศใช้ในการคุ้มครองผู้บริโภคด้านระบบบริการสุขภาพ เพิ่มขึ้นจากปี 2559  จำนวน 5 ฉบับ</t>
  </si>
  <si>
    <t xml:space="preserve"> - การขึ้นทะเบียนเป็นผู้ให้บริการในสถานประกอบการเพื่อสุขภาพ พ.ศ. 2560</t>
  </si>
  <si>
    <t xml:space="preserve">  - การอนุญาตเป็นผู้ดำเนินการในสถานประกอบการเพื่อสุขภาพ พ.ศ. 2560</t>
  </si>
  <si>
    <t xml:space="preserve">   - การอนุญาตประกอบกิจการสถานประกอบการเพื่อสุขภาพ พ.ศ. 2560</t>
  </si>
  <si>
    <t xml:space="preserve">  - กำหนดมาตรฐานด้านสถานที่ ความปลอดภัย และการให้บริการในสถานประกอบการเพื่อสุขภาพประเภทกิจการสปา และกิจการนวดเพื่อสุขภาพหรือเพื่อเสริมความงาม พ.ศ. 2560</t>
  </si>
  <si>
    <t xml:space="preserve">มีผลทำให้หน่วยนับเพิ่มขึ้น ต้นทุนต่อหน่วยลดลง </t>
  </si>
  <si>
    <t>การบังคับใช้กฎหมาย การตรวจสอบ การดำเนินคดี</t>
  </si>
  <si>
    <t>เนื่องจากกรมสนับสนุนบริการสุขภาพได้ดำเนินการลงพื้นที่สุ่มตรวจสถานประกอบการ (ร้านนวด ร้านสปา )  ภายใต้การบังคับกฎหมาย ตาม พ.ร.บ. สถาประกอบการเพื่อสุขภาพ พ.ศ. 2559 เมื่อได้ไปตรวจพบและจับผู้กระทำผิดหรือตามเบาะแส</t>
  </si>
  <si>
    <t>จะมีการขยายผลโดยออกตรวจสอบพื้นที่โดยรอบว่ามีสถานที่ที่ทำผิดกฎหมายเพิ่มหรือไม่และดำเนินการได้คุณภาพตามมาตรฐานหรือไม่รวมทั้งตรวจเข้มสถานประกอบการที่ผิดกฎหมายในปี 2560 มีจำนวนที่ลดลง มีผลทำให้ต้นทุนรวมเพิ่มขึ้</t>
  </si>
  <si>
    <t>กิจกรรมด้านเทคโนโลยีสารสนเทศภายในหน่วยงาน</t>
  </si>
  <si>
    <t>เนื่องจากกรมสนับสนุนบริการสุขภาพได้ดำเนินการสนับสนุนเครื่องคอมพิวเตอร์และอุปกรณ์ต่าง ๆให้กับหน่วยงาน โดยการเช่าเครื่องคอมพิวเตอร์ และการจัดหาคอมพิวเตอร์ให้กับหน่วยงานในกรมสนับสนุนบริการสุขภาพในปีงบประมาณ 2560</t>
  </si>
  <si>
    <t xml:space="preserve"> กิจกรรมด้านเครือข่ายอินเตอร์เน็ตและเว็บไซต์</t>
  </si>
  <si>
    <t>ในปีงบประมาณ 2560 กิจกรรมด้านเครือข่ายอินเตอร์เน็ตและเว็บไซต์ มีกิจกรรมที่ลดลง จากปี  6 ระบบ เป็น 3 ระบบประกอบด้วย 1. กิจกรรมการพัฒนาด้าน Infrastructure (ระบบโครงข่ายสื่อสารภายมนกรมสนับสนุนบริการสุขภาพ)</t>
  </si>
  <si>
    <t>พัฒนาองค์ความรู้/นวัตกรรม/เทคโนโลยีการสื่อสารสร้างเสริมความรอบรู้ด้านสุขภาพและพฤติกรรม</t>
  </si>
  <si>
    <t>ในปีงบประมาณ 2560  ชื่อกิจกรรมย่อยนี้ปรับเปลี่ยนมาจากกิจกรรมย่อยพัฒนารูปแบบการปรับเปลี่ยนพฤติกรรมสุขภาพในกลุ่มเด็กวัยเรียน และกลุ่มวัยทำงาน ในปีงบประมาณ 2559 และในปี 2560 ยังคงมุ่งเน้นการสร้างเสริมและพัฒนาให้ประชาชน</t>
  </si>
  <si>
    <t>สื่อสารสุขภาพเพื่อสร้างความรอบรู้ด้านสุขภาพแก่ประชาชน</t>
  </si>
  <si>
    <t xml:space="preserve"> ในปีงบประมาณ 2560 กิจกรรมพัฒนารูปแบบการปรับเปลี่ยนพฤติกรรมสุขภาพและเตือนภัยสุขภาพกลุ่มวัยทำงาน(กิจกรรมย่อย 3.1.1.2 ) ปรับเปลี่ยนเป็นกิจกรรมสื่อสารสุขภาพเพื่อสร้างความรอบรู้ด้านสุขภาพแก่ประชาชน โดยสร้างเสริมให้ประชาชน</t>
  </si>
  <si>
    <t xml:space="preserve">กลุ่มเป้าหมายสามารถเข้าถึงข้อมูลความรู้ด้านสุขภาพ มีการพัฒนาทักษะในการทำความเข้าใจเนื้อหาข้อมูลความรู้ที่ได้รับและเชือถือข้อมูลข่าวสารความรู้ที่เกี่ยวกับสุขภาพตลอดจนสามารถตัดสินใจเลือกปฏิบัติในการดูแลสุขภาพของตนเองได้อย่างถูกต้องเหมาะสม  </t>
  </si>
  <si>
    <t>การคุ้มครองเด็กที่เกิดโดยอาศัยเทคโนโลยีช่วยการเจริญพันธ์ทางการแพทย์</t>
  </si>
  <si>
    <t xml:space="preserve">ในปีงบประมาณ 2560 การคุ้มครองเด็กที่เกิดโดยอาศัยเทคโนโลยีช่วยการเจริญพันธ์ทางการแพทย์ เป็นภารกิจหลักของกรมสนับสนุนบริการสุขภาพ แยกออกมาจากกิจกรรมย่อย 2.2.5.5 กิจกรรมส่งเสริมการรับรู้สิทธิและสร้างเครือข่ายคุ้มครองบริการสุขภาพ </t>
  </si>
  <si>
    <t>พัฒนาวิชาการคุ้มครองผู้บริโภคด้านบริการสุขภาพ</t>
  </si>
  <si>
    <t xml:space="preserve">เนื่องจากกรมสนับสนุนบริการสุขภาพ กระทรวงสาธารณสุขมีภารกิจด้านการพัฒนานโยบายและยุทธศาสตร์การคุ้มครองผู้บริโภคด้านระบบบริการสุขภาพและระบบสุขภาพของประชาชน การควบคุม กำกับ รับรองคุณภาพ และพัฒนากลไกร </t>
  </si>
  <si>
    <t xml:space="preserve"> เสริมสร้างความเข้มแข็งกลไกการขับเคลื่อนการจัดการระบบสุขภาพภาคประชาชน (จังหวัด อำเภอ รพ.สต. ท้องถิ่น)</t>
  </si>
  <si>
    <t xml:space="preserve"> ในปีงบประมาณ 2560 มีการเสริมสร้างความเข็มแข็งกลไกการขับเคลื่อนการจัดการระบบสุขภาพพื้นที่เป้าหมายตำบลจัดการสุขภาพ ทุกตำบล 85,486 แห่ง รวมของสำนักงานสนับสนุนบริการสุขภาพเขต</t>
  </si>
  <si>
    <t>ขยายผลการจัดการระบบสุขภาพชุมชน</t>
  </si>
  <si>
    <t xml:space="preserve">ในปีงบประมาณ 2560 มีนโยบายและกิจกรรมการขยายเครือข่ายระดับอำเภอ จำนวน 878 อำเภอ  11,208 เครือข่ายรวมการดำเนินการสำนักงานสนับสนุนบริการสุขภาพเขตจึงทำให้ต้นทุนรวม และหน่วยนับเพิ่มขึ้น ส่งผลให้ต้นทุนต่อหน่วยลดลง </t>
  </si>
  <si>
    <t>พัฒนาศักยภาพ อสม. สู่การเป็นแกนนำในการจัดการสุขภาพภาคประชาชน</t>
  </si>
  <si>
    <t>ในปีงบประมาณ 2560 มีกิจกรรมการพัฒนาศักยภาพ อสม. เป็น อสค. (อาสาสมัครประจำครอบครัว) เพื่อต่อยอดการสร้างความรู้จากชุมชนไปถึงทุกครัวเรือนด้วยการส่งเสริมสนับสนุนพัฒนาให้สมาชิกของแต่ละครอบครัวมาเป็นอาสาสมัครประจำครอบครัว</t>
  </si>
  <si>
    <t>เสริมสร้างความเข้มแข็งให้กับองค์กร อสม.ในการจัดการระบบสุขภาพภาคประชาชน</t>
  </si>
  <si>
    <t>ในปีงบประมาณ 2560 มีกิจกรรมโครงการเสริมสร้างความเข้มแข็งขององค์กร อสม. รู้ตนลดเสี่ยงลดโรคปรับพฤติกรรมฯ เพิ่มขึ้น จึงทำให้ต้นทุนรวมลดลง และหน่วยนับเพิ่มขึ้น</t>
  </si>
  <si>
    <t>สนับสนุนองค์กรเอกชนสาธารณประโยชน์ในการพัฒนาสาธารณสุข</t>
  </si>
  <si>
    <t>ในปีงบประมาณ 2560 ได้รับเงินอุดหนุนโครงการสนับสนุนองค์กรเอกชนสาธารณประโยชน์ในการพัฒนาสาธารณสุขน้อยกว่าปี 2559 โครงการเกี่ยวกับกิจกรรมปีงบประมาณ 2560 ลดลงจาก 13 กิจกรรม เหลือ 6 กิจกรรม</t>
  </si>
  <si>
    <t>สนับสนุนการดำเนินงานสุขภาพภาคประชาชน</t>
  </si>
  <si>
    <t>ในปีงบประมาณ 2560 กิจกรรมย่อย 3.1.4.2 เป็นการดำเนินงานของสำนักงานสนับสนุนบริการสุขภาพเขตโดยเพิ่มขึ้นจากเดิมเป็น 3 กิจกรรม ประกอบด้วย</t>
  </si>
  <si>
    <t>พัฒนาศักยภาพ อสม. ด้านการป้องกันและปราบปรามการทุจริต</t>
  </si>
  <si>
    <t>ในปีงบประมาณ 2560 มีจำนวน อสม. ที่ได้รับการพัฒนาศักยภาพด้านการเฝ้าระวังป้องกันการทุจริตในระดับชุมชน จำนวน 87,924 คน เมื่อจำแนกรายเขตสุขภาพมีเขตที่ดำเนินงานได้ครบถ้วน จำนวน 10 เขต คือ เขต 3 ถึง เขต 12</t>
  </si>
  <si>
    <t>วิจัย พัฒนารูปแบบด้านสุขศึกษาและพฤติกรรมสุขภาพ (การวิจัยและพัฒนา)</t>
  </si>
  <si>
    <t>ในปีงบประมาณ 2560 กองสุขศึกษามีผลงานวิจัย และกระบวนการพัฒนาพฤติกรรมสุขภาพ จำนวน 3 เรื่อง ซึ่งเป็นผลงานวิจัยที่เริ่มดำเนินการในปีงบประมาณ 2560  เป็นปีแรกของโครงการศึกษาวิจัยยทั้ง 3 เรื่อง ได้แก่</t>
  </si>
  <si>
    <t>วิจัย พัฒนารูปแบบด้านการจัดการสุขภาพภาคประชาชน(การวิจัยประยุกต์)</t>
  </si>
  <si>
    <t>ในปีงบประมาณ 2560  มีโครงการเกี่ยวกับกิจกรรมย่อย 5.3.1.6 เพิ่มจำนวน 1 โครงการคือโครงการวิจัยการพัฒนาระบบแกนนำสุขภาพประจำครอบครัว เป็นการดำเนินการของสำนักงานสนับสนุนบริการสุขภาพเขต 9</t>
  </si>
  <si>
    <t>ส่งเสริมพัฒนาการจัดบริการสุขภาพสู่ระดับนานาชาติ</t>
  </si>
  <si>
    <t>ในปีงบประมาณ 2560 มีการส่งเสริมพัฒนาให้โรงพยาบาลเอกชนและคลินิกได้รับการรับรองมาตรฐาน Joint Commission International (JCI) มีจำนวน 147 แห่ง มีผลทำให้หน่วยนับเพิ่มขึ้น คิดเป็น 34.86% และต้นทุนต่อหน่วยลดลง คิดเป็น 40.02%</t>
  </si>
  <si>
    <t>สนับสนุนการเตรียมความพร้อมเพื่อการเข้าสู่ประชาคมอาเซียน</t>
  </si>
  <si>
    <t xml:space="preserve"> ในปีงบประมาณ 2560 มีจำนวนกิจกรรมการสนับสนุนการเตรียมความพร้อมเพื่อการเข้าสู่ประชาคมอาเซียนลดลง 3 กิจกรรม จากเดิมปีงบประมาณ 2559  5 กิจกรรม ประกอบดด้วย</t>
  </si>
  <si>
    <t>เนื่องจากระหว่างปีได้รับเงินเดือนเพิ่มขึ้นจากปีก่อน ประกอบกับได้มีการจัดซื้อครุภัณฑ์ทำให้ต้องภาระค่าเสื่อม และในปีนี้จำนวนหน่วยรับตรวจน้อยกว่าปีก่อน</t>
  </si>
  <si>
    <t xml:space="preserve">กิจกรรมด้านการตรวจสอบภายใน </t>
  </si>
  <si>
    <t>กิจกรรมด้านสารบรรณ</t>
  </si>
  <si>
    <t>เนื่องจากสำนักบริหารเป็นหน่วยสารบรรณกลางในการรับ - ส่งหนังสือและคัดแยกหนังสือก่อนส่งไปตามหน่วยงานย่อยและหน่วยงานต่าง ๆ ประกอบกับสำนักบริหารได้มีการนำระบบสารบรรณอิเล็กทรอนิกส์เข้ามาใช้งาน</t>
  </si>
  <si>
    <t>กิจกรรมด้านยานพาหนะ</t>
  </si>
  <si>
    <t>เนื่องจากสำนักบริหารมีภารกิจในการสนับสนุนผู้บริหารและเจ้าหน้าที่ในสังกัดกรมสนับสนุนบริการสุขภาพในการออกปฏิบัติงานราชการ และความผันแปรด้านภาวะเศรษฐกิจและความผกผันด้านน้ำมันเชื้อเพลิง</t>
  </si>
  <si>
    <t>บริหารทั่วไป</t>
  </si>
  <si>
    <t>เนื่องจากปีงบประมาณ 2559  สำนักบริหารได้รับจัดสรรงบประมาณเกี่ยวกับการบริหารทั่วไปมากกว่าปี 2560 เหตุเพราะกรมสนับสนุนบริการสุขภาพได้ย้ายที่ทำการจากสำนักงานปลัดกระทรวงสาธารณสุขมายังที่ทำการใหม่</t>
  </si>
  <si>
    <t>กิจกรรมด้านการประชาสัมพันธ์</t>
  </si>
  <si>
    <t>เนื่องจากผู้บริหารมีนโยบายในการผลิตและเผยแพร่ข่าวสารผลการดำเนินงานของกรมฯ โดยเน้นการสื่อสารผ่านสื่อออนไลน์ให้มากขึ้น มีการจัดผลิตสื่อ Info graphic และสื่อวิดีทัศน์ มีการผลิตและเผยแพร่สื่อประชาสัมพันธ์</t>
  </si>
  <si>
    <t>งานพัฒนาระบบประชาสัมพันธ์และเครือข่ายลูกค้าสัมพันธ์</t>
  </si>
  <si>
    <t>ผู้บริหารมีนโยบายในการผลิตและเผยแพร่ข่าวสารผลการดำเนินงานของกรมฯ โดยเน้นการสื่อสารผ่านสื่อออนไลน์ให้มากขึ้น จำนวนครั้งในการอบรมและจำนวนชั่วโมงของผู้เข้าร่วมกิจกรรมน้อยลง</t>
  </si>
  <si>
    <t xml:space="preserve">กิจกรรมด้านการเงินและบัญชี </t>
  </si>
  <si>
    <t>เนื่องจากปีงบประมาณ 2559 มีโครงการจัดอบรมโครงการกิจกรรมด้านการเงินและบัญชีจำนวน 3 โครงการประกอบด้วย 1.โครงการต้นทุนผลิตเพิ่มประสิทธิภาพ 2. โครงการพัฒนาศักยภาพเจ้าหน้าที่ด้านการเงินการคลัง 3. โครงการพัฒนาสมรรถนะบุคลากร</t>
  </si>
  <si>
    <t>กลุ่มคลังในปีงบประมาณ 2560 หลือเพียงโครงการต้นทุนผลิตเพิ่มประสิทธิภาพ รวมถึงได้รับจัดสรรงบประมาณลดลง มีผลทำให้ต้นทุนรวมลดลง ต้นทุนต่อหน่วยลดลง</t>
  </si>
  <si>
    <t xml:space="preserve"> กิจกรรมด้านพัสดุ</t>
  </si>
  <si>
    <t xml:space="preserve"> เนื่องจากกรมสนับสนุนบริการสุขภาพได้กระจายอำนาจให้กับหน่วยงานต่าง ๆ ในสังกัดกรมสนับสนุนบริการสุขภาพทำการจัดซื้อจัดจ้างได้เอง มีการจัดซื้อจัดจ้างน้อยลง และมีผลทำให้ต้นทุนรวมเพิ่มขึ้น และต้นทุนต่อหน่วยเพิ่มขึ้น</t>
  </si>
  <si>
    <t>ส่งเสริม พัฒนาและคุ้มครองจริยธรรม</t>
  </si>
  <si>
    <t xml:space="preserve"> เนื่องจากในปีงบประมาณ 2560  หน่วยงานที่รับผิดชอบกิจกรรมย่อย ส่งเสริม พัฒนาและคุ้มครองจริยธรรม ได้ถูกยุบไปรวมกับกลุ่มงานบริหารทรัยากรบุคลและกองกฎหมายตามโครงสร้างของกรมฯแต่การดำเนินการกิจการย่อยนี้ยังคงดำเนินการต่อเหมื่อนเดิม</t>
  </si>
  <si>
    <t>กิจกรรมด้านพัฒนาทรัพยากรบุคคล</t>
  </si>
  <si>
    <t xml:space="preserve">ในปีงบประมาณ  2560 มี ต้นทุนรวมเพิ่มขึ้น 3,955,895.33 บาท รวมถึงปริมาณหน่วยนับลดลง 4,822 ชั่วโมง คิดเป็น 16.07%  จึงส่งผลให้มีต้นทุนต่อหน่วยเพิ่มขึ้นจำนวน 214.74 บาท คิดเป็น 72.80% เนื่องจากค่าใช้จ่ายในการอบรมพัฒนาในปี 2560เพิ่มขึ้น แต่มีจำนวนผู้รับอบรมมีจำนวนลดลง </t>
  </si>
  <si>
    <t>กิจกรรมด้านบริหารบุคลากร</t>
  </si>
  <si>
    <t>ในปีงบประมาณ 2560 มี ต้นทุนรวมลดลง 4,558,558.01 บาท คิดเป็น 55.41% เนื่องจากมีการเลื่อนเงินเดือน ค่าจ้าง และตอบแทนของข้าราชการ ลูกจ้างประจำ และพนักงานราชการตามลำดับ แต่ในปี 2560 มีจำนวนคนเพิ่มขึ้นและงบประมาณน้อยกว่า ปี2559</t>
  </si>
  <si>
    <t>กิจกรรมด้านแผนงานและติดตามประเมินผล</t>
  </si>
  <si>
    <t xml:space="preserve"> ในปีงบประมาณ 2560 มีต้นทุนรวมลดลง 4,479,306.48 บาท คิดเป็น 42.97% เนื่องจากกิจกรรมด้านแผนงานที่เป็นกิจกรรมเชิงพัฒนาต้องใช้งบประมาณจำนวนมากได้มีการปรับลดลง เพื่อให้กรมสามารถบริหารงบประมาณไปใช้ในภารกิจหลักของกรมฯมากขึ้นเพื่อเพิ่มประสิทธิภาพ</t>
  </si>
  <si>
    <t>กิจกรรมโครงการพิเศษตามนโยบาย</t>
  </si>
  <si>
    <t xml:space="preserve">ในงบประมาณ 2560  มีต้นทุนรวมลดลง 2,833,614.33 บาท คิดเป็น 45.25% และต้นทุนต่อหน่วยลดลง 1,988,300.87 บาท คิดเป็น 63.50% เนื่องจากมีกิจกรรมเพิ่มขึ้นเป็นกิจกรรมโครงการพิเศษตามแนวพระราชดำรัสสมเด็จพระเทพรัตนราชสุดาฯเป็นโครงการสุขศึกษาในพื้นที่สุขศาลาพระราชทานต้องใช้งบประมาณเพิ่มขึ้น แต่จำนวนเงินที่ได้รับจัดสรรน้อยกว่าปี 2559 </t>
  </si>
  <si>
    <t>ส่งเสริมพัฒนาประเทศไทยให้เป็นศูนย์กลางสุขภาพนานาชาติ</t>
  </si>
  <si>
    <t>เสริมสร้างความร่วมมือภาครัฐและเอกชนในการจัดบริการสุขภาพตามมาตรฐานสากล</t>
  </si>
  <si>
    <t>เสริมสร้างศักยภาพประชาชนในการดูแลสุขภาพตนเอง</t>
  </si>
  <si>
    <t>เสริมสร้างความเข้มแข็งของชุมชนในการจัดการด้านสุขภาพ</t>
  </si>
  <si>
    <t xml:space="preserve">ตารางที่ 9 เปรียบเทียบผลการคำนวณต้นทุนกิจกรรมหลักแยกตามแหล่งเงิน การวิเคราะห์สาเหตุของการเปลี่ยนแปลงของต้นทุนต่อหน่วยกิจกรรมหลัก </t>
  </si>
  <si>
    <t>กิจกรรมหลัก</t>
  </si>
  <si>
    <t>พัฒนาความรู้ให้อาสาสมัครสาธารณสุขประจำหมู่บ้าน (อสม.) ด้านการเฝ้าระวังป้องกันการทุจริตในระดับชุมชน</t>
  </si>
  <si>
    <t>สนับสนุนการดำเนินงานด้านเทคโนโลยีสารสนเทศและการสื่อสาร</t>
  </si>
  <si>
    <t>ส่งเสริม สนับสนุน พัฒนา ควบคุม กำกับสถานบริการสุขภาพภาครัฐ ภาคเอกชน สถานประกอบการเพื่อสุขภาพ ผู้ประกอบโรคศิลปะ และเครือข่ายระบบบริการสุขภาพ</t>
  </si>
  <si>
    <t>ส่งเสริม พัฒนา สนับสนุน อาสาสมัครสาธารณสุขประจำหมู่บ้าน (อสม.) ภาคีเครือข่ายในการจัดการสุขภาพชุมชน และพัฒนาทักษะชีวิตด้านสุขภาพประชาชนกลุ่มเป้าหมาย</t>
  </si>
  <si>
    <t>สถานบริการสุขภาพภาครัฐภาคเอกชน สถานประกอบการเพื่อสุขภาพ และผู้ประกอบโรคศิลปะ ได้รับการส่งเสริมสนับสนุน พัฒนาควบคุม กำกับ มีมาตรฐานตามที่กฎหมายกำหนด และยกระดับคุณภาพบริการสู่สาก</t>
  </si>
  <si>
    <t>ชุมชนสามารถจัดการสุขภาพด้วยตนเอง</t>
  </si>
  <si>
    <t xml:space="preserve"> โครงการเสริมสร้างศักยภาพอาสาสมัครสาธารณสุขประจำหมู่บ้าน (อสม.) ด้านการเฝ้าระวังป้องกันการทุจริตในระดับชุมชน</t>
  </si>
  <si>
    <t>โครงการวิจัยและพัฒนาด้านการสนับสนุนบริการสุขภาพ</t>
  </si>
  <si>
    <t>ในปี 2560 มีต้นทุนรวมลดลง 29,436,570.20 บาท คิดเป็น 61.63% เนื่องจากได้รับงบประมาณโครงการเสริมสร้างศักยภาพ อสม.ด้านการเฝ้าระวังป้องกันการทุจริตในระดับชุมชนลดลงและมีจำนวนเจ้าหน้าเข้ารับอบรมลดง</t>
  </si>
  <si>
    <t>จึงส่งผลให้ต้นทุนต่อหน่วยลดลง จำนวน 385.54 บาท คิดเป็น 77.29%</t>
  </si>
  <si>
    <t>ในปี 2560 มีต้นทุนรวมลดลง 25,875,122 บาท คิดเป็น 77.76% เนื่องจากมีการจัดหาคอมพิวเตอร์และการเช่าคอมพิวเตอร์ลดลง รวมถึงมีการปรับลดกิจกรรมด้านเครือข่ายอินเตอร์และเว็บไซต์ จาก 6 ระบบ เป็น 3 ระบบ 1. กิจกรรมการพัฒนาด้าน Infrastructure (ระบบโครงข่ายสื่อสารภายมนกรมสนับสนุนบริการสุขภาพ)</t>
  </si>
  <si>
    <t>2. กิจกรรมห้องปฏิบัติการเครือข่ายคอมพิวเตอร์กรมสนับสนุนบริการสุขภาพ (ห้อง Data Center) 3.กิจกรรมห้องปฏิบัติการระบบสำรองข้อมูลกรมสนับสนุนบริการสุขภาพ( DR Site) จึงทำให้ปริมาณหน่วยนับลดลง คิดเป็น 50% ต้นทุนต่อหน่วยลดลง 3,079,454.68 บาท คิดเป็น 55.53%</t>
  </si>
  <si>
    <t>ในปีงบประมาณ 2560 หน่วยนับเพิ่มขึ้น 1,078 แห่ง คิดเป็น 35.55% เนื่องจากมีหน่วยงานที่ดำเนินกิจกรรมส่งเสริมการยกระดับสถานพยาบาลและประกอบการเพื่อสุขภาพให้มีคุณภาพมาตรฐานหลายหน่วยงานในสังกัดกรมสนับสนุนบริการสุขภาพ</t>
  </si>
  <si>
    <t>รวมถึงมีการควบคุม กำกับ เฝ้าระวังและส่งเสริมสนับสนุนการพัฒนาคุณภาพสถานพยาลาลและสถานประกอบการเพื่อสุขภาพให้มีคุณภาพตามที่กฎหมายกำหนด จึงทำให้ต้นทุนต่อหน่วยลดลงเป็น 106,886.41 บาท คิดเป็น 90.28%</t>
  </si>
  <si>
    <t>13.กิจกรรมด้านวินัยและความรับผิดทางละเมิด</t>
  </si>
  <si>
    <t>ในปี 2560 ต้นทุนรวมลดลง จำนวน 10,211,354.59 บาท คิดเป็น 26.40% เนื่องจากมีการปรับลดกิจกรรมของปี 2559  จากกิจกรรมการบังคับใช้กฎหมายการตรวจสอบการดำเนินคดี และกิจกรรมพัฒนากฎหมายและควบคุมบังคับใช้เพื่อคุ้มครองและพิทักษ์สิทธิผู้บริโภค</t>
  </si>
  <si>
    <t>เป็นกิจกรรมการจัดการเรื่องร้องเรียนและการเยียวยาผู้บริโภคด้านบริการสุขภาพ แต่จำนวนปริมาณกิจกรรมเท่าเดิม จึงทำให้ต้นทุนต่อหน่วยลดลง จำนวน 2,552,838.64 บาท คิดเป็น 26.40%</t>
  </si>
  <si>
    <t>ในปีงบประมาณ 2560 มีการส่งเสริมพัฒนาให้โรงพยาบาลเอกชนและคลินิกได้รับการรับรองมาตรฐาน Joint Commission International (JCI) มีจำนวน 147 แห่ง มีผลทำให้หน่วยนับเพิ่มขึ้น คิดเป็น 34.86%</t>
  </si>
  <si>
    <t>2. กิจกรรมการพัฒนาประเทศไทยสู่การเป็นศูนย์กลางบริการวิชาการและงานวิจัย (Academic Hub) 3.กิจกรรมการบูรณาการข้อมูลด้านระบบบริการสุขภาพภาครัฐเชิงรุกเพื่อขับเคลื่อนนโยบาย Medical Hub)  จึงทำให้หน่วยนับลดลง คิดเป็น 40% และต้นทุนต่อหน่วยลดลงจำนวน 408,257.30 บาท คิดเป็น 30.45%</t>
  </si>
  <si>
    <t xml:space="preserve">ในปี 2560 มีต้นทุนรวมลดลงจำนวน  3,906,094.60 บาท คิดเป็น 58.27% เนื่องจากมีการปรับลดกิจกรรมจาก 5 กิจกรรม เป็น 3 กิจกรรม ประกอบด้วย 1. กิจกรรมการพัฒนาและส่งเสริมสถานบริการสุขภาพและสถานประกอบการเพื่อสุขภาพรองรับนโยบายการพัฒนาและส่งเสริมประเทศไทยให้เป็นศูนย์กลางด้าน Medicd Wellness Tourism </t>
  </si>
  <si>
    <t xml:space="preserve"> แต่ยังคงมุ่งเน้นการสร้างและพัฒนาให้ประชาชนกลุ่มวัยทำงานอายุ 15 - 19 และวัยเรียนที่อยู่ในพื้นที่หมู่บ้านเป้าหมาย จำนวน 1,387 รูปแบบ  ในปี 2560 มีการปรับรูปแบบให้เหมาะสมกับแต่ละพื้นที่เนื่องจากมีบริบทของพื้นที่ที่แตกต่างกันโดยแบ่งเป็นแนวทางเริ่มต้น 15 รูปแบบพื้นที่ระดับตำบล 878 รูปแบบ พื้นที่ชุมชนเมือง 896 รูปแบบ</t>
  </si>
  <si>
    <t>ในปี 2560 มีต้นทุนรวมเพิ่มขึ้น จำนวน 94,688,580 บาท คิดเป็น 248.87% ปริมาณหน่วยนับเพิ่มขึ้นจำนวน 402 รูปแบบ คิดเป็น 28.98% และต้นทุนต่อหน่วยเพิ่มขึ้น จำนวน 46,764.10 บาท คิดเป็น 170.47% เนื่องจากในปี 2560  ชื่อผลผลิตย่อยนี้ปรับเปลี่ยนมาจากผลผลิตย่อยพัฒนารูปแบบการปรับเปลี่ยนพฤติกรรมสุขภาพ</t>
  </si>
  <si>
    <t>เสริมสร้างความร่วมมือภาคีเครือข่ายในการจัดการด้านสุขภาพ</t>
  </si>
  <si>
    <t>และจัดการสุขภาพของชุมชน โดยมีกลุ่มเป้าหมายที่เป็น อสค. เพิ่มขึ้น จำนวน 452,556 คน มีผลทำให้หน่วยนับเพิ่มขึ้น ต้นทุนรวมลดลง ต้นทุนต่อหน่วยลดลง</t>
  </si>
  <si>
    <t xml:space="preserve">ในปี 2560 มีต้นทุนต่อหน่วยเพิ่มขึ้น จำนวน 7,878,19 บาท คิดเป็น 170.22% และมีหน่วยนับเพิ่มขึ้น คิดเป็น 38.70% เนื่องจากในปี 2560 มีการปรับผลผลิตย่อยจาก 3 ผลผลิตย่อยเป็น 1 ผลผลิตย่อย 1.ผลผลิตย่อยพัฒนาศักยภาพอสม. 2.ผลผลิตย่อยพัฒนาระบบบริการปฐมภูมิระดับชุมชน 3. สนับสนุนการดำเนินงานสุขภาพภาคประชาชน </t>
  </si>
  <si>
    <r>
      <rPr>
        <b/>
        <sz val="14"/>
        <color indexed="8"/>
        <rFont val="TH SarabunPSK"/>
        <family val="2"/>
      </rPr>
      <t>เป็นผลผลิตย่อยเสริมสร้างความเข้มแข็งของชุมชนในการจัดการด้านสุขภาพ</t>
    </r>
    <r>
      <rPr>
        <sz val="14"/>
        <color indexed="8"/>
        <rFont val="TH SarabunPSK"/>
        <family val="2"/>
      </rPr>
      <t xml:space="preserve"> ซึ่งผลผลิตย่อยพัฒนาศักยภาพอสม.ยังคงดำเนินการต่อเนื่องเพราะเป็นภารกิจหลักของกรมฯ โดยมีการพัฒนาอสม.เป็น อสค. (อาสาสมัครประจำครอบครัว) เพื่อขับเคลื่อนการดูแลและจัดการสุขภาพของชุมชน โดยมีกลุ่มเป้าหมายที่เป็น อสค. เพิ่มขึ้น จำนวน 452,556 คน</t>
    </r>
  </si>
  <si>
    <t xml:space="preserve">ในปี 2560 มีต้นทุนรวมลดลง จำนวน 6,594,231.34 บาท คิดเป็น 38.78% และต้นทุนต่อหน่วยลดลง จำนวน 660,593.57 บาท คิดเป็น 97.13% </t>
  </si>
  <si>
    <t>เนื่องจากมีการปรับลดกิจกรรมและบางกิจกรรมเป็นการดำเนินการต่อเนื่องจากปี 2559 โดยมีจุดเป้าหมายเดิมคือการสร้างความร่วมมือของคนในชุมชนและภาคีเครือข่ายในการส่งเสริมสุขภาพ ซึ่งประชาชนทุกคนทุกกลุ่มวัยสามารถดูแลสุขภาพตนเองได้</t>
  </si>
  <si>
    <t>ในปี 2560 มีต้นทุนรวมลดลง 29,436,570.20 บาท คิดเป็น 62% และต้นทุนต่อหน่วยลดลง 382.54 บาท คิดเป็น 77%  เนื่องจากมีจำนวนอสม.ที่ได้รับการพัฒนาด้านการเฝ้าระวังป้องกันการทุจริตในระดับบชุมชนลดลง จำนวน 8,575 คน เมื่อจำแนกรายเขตที่รับผิดชอบและทำดำเนินงาน</t>
  </si>
  <si>
    <t xml:space="preserve">ในปี 2560 มีต้นทุนรวมลดลงจำนวน 25,875,122.52 บาท คิดเป็น 78% ปริมาณหน่วยนับลดลง คิดเป็น 50% ต้นทุนต่อหน่วยลดลง จำนวน 3,079,454.68 บาท คิดเป็น 56% </t>
  </si>
  <si>
    <t xml:space="preserve"> เนื่องจากมีการจัดหาคอมพิวเตอร์และการเช่าคอมพิวเตอร์ลดลง รวมถึงมีการปรับลดกิจกรรมด้านเครือข่ายอินเตอร์และเว็บไซต์ จาก 6ระบบ เป็น 3 ระบบ 1. กิจกรรมการพัฒนาด้าน Infrastructure (ระบบโครงข่ายสื่อสารภายมนกรมสนับสนุนบริการสุขภาพ)</t>
  </si>
  <si>
    <t>2. กิจกรรมห้องปฏิบัติการเครือข่ายคอมพิวเตอร์กรมสนับสนุนบริการสุขภาพ (ห้อง Data Center) 3.กิจกรรมห้องปฏิบัติการระบบสำรองข้อมูลกรมสนับสนุนบริการสุขภาพ( DR Site</t>
  </si>
  <si>
    <t>ในปี 2560 มีจำนวนต้นทุนต่อหน่วยลดลงจำนวน 33,354.33 บาท คิดเป็น 73%  เนื่องจากกรมฯมีการควบคุม กำกับ เฝ้าระวังและส่งเสริม สนับสนุน การพัฒนาคุณภาพมาตรฐานสถานพยาบาลและสถานประกอบการเพื่อสุขภาพให้ได้ตามมาตรฐานที่กฎหมายกำหนด</t>
  </si>
  <si>
    <t>และมีกฎ ระเบียบ ข้อบังคับ ประกาศใช้ในการคุ้มครองผู้บริโภคด้านระบบบริการสุขภาพ จึงส่งผลให้ปริมาณหน่วยนับลดลง 7,448 แห่ง คิดเป็น 73%</t>
  </si>
  <si>
    <t xml:space="preserve">ในปี 2560 มีจำนวนต้นทุนรวมเพิ่ม จำนวน 48,153,919.02 บาท คิดเป็น 21% เนื่องจากมีการจัดพิมพ์คู่มือ อสม. นักจัดการสุขภาพ จำนวน 4,500 เล่ม มีการตรวจเยี่ยม กำกับ ติดตามและประเมินผลการดำเนินงานโดย สบส.เขต </t>
  </si>
  <si>
    <t>เนื่องจากในปี 2560 มีการปรับกิจกรรมจากปี 2559 จำนวน 8 กิจกรรม คือ 1.พัฒนาระบบเทคโนโลยีสารสนเทศและการสื่อสาร 2. ส่งเสริม สนับสนุน พัฒนา ควบคุม กำกับ สถานบริการสุขภาพภาครัฐ 3. ส่งเสริม พัฒนา ควบคุม กำกับ สถานบริการสุขภาพภาคเอกชน 4.ส่งเสริม พัฒนา และ ควบคุม กำกับผู้ประกอบโรคศิลปะ 5. ส่งเสริม สนับสนุน พัฒนา คุณภาพ</t>
  </si>
  <si>
    <t>5. ส่งเสริม สนับสนุน พัฒนา คุณภาพมาตรฐานสถานประกอบการเพื่อสุขภาพ 6. ส่งเสริมคุ้มครองด้านบริการสุขภาพ 7. ส่งเสริม สนับสนุน และพัฒนาสถานบริการสุขภาพสู่มาตรฐานสากล 8.สนับสนุนการเตรียมความพร้อมเพื่อสู่ประชาคมอาเซียน ในปี 2560 ปรับลดเหลือ 3 กิจกรรมประกอบด้วย 1.ส่งเสริมการยกระดับสถานพยาบาลและสถานประกอบการ</t>
  </si>
  <si>
    <t xml:space="preserve">เพื่อสุขภาพให้มีคุณภาพมาตรฐาน 2.ส่งเสริมและพัฒนาการเข้าถึงบริการสุขภาพอย่างสมประโยชน์เท่าเทียมและเป็นธรรม 3.พัฒนาระบบเทคโนโลยีสารสนเทศและการสื่อสาร </t>
  </si>
  <si>
    <t>จึงส่งให้มีต้นทุนต่อหน่วยเพิ่มขึ้นจำนวน 17,965.37 บาท คิดเป็น 222%</t>
  </si>
  <si>
    <t>มีกิจกรรมโครงการเสริมสร้างความเข้มแข็งขององค์กร อสม.รู้ตนลดเสี่ยงลดโรคปรับพฤติกรรมเพิ่มขึ้น และมีการอบรมหลักสูตรอาสาสมัครประจำครอบครัว (อสค.) เป็นการบูรณาการความร่วมมือระหว่างกรมฯ กับหน่วยงานกรมวิชาการในสังกัดกระทรวงสาธารณสุข เพื่อที่จะเชื่อมต่อและช่วยเสริมการดำเนินงานของ อสม. ได้เป็นอย่างดี</t>
  </si>
  <si>
    <t>ในปี 2560  มีต้นทุนรวมเพิ่มขึ้นจำนวน 48,153,919.02 บาท คิดเป็น 21.20% มีปริมาณหน่วยนับเพิ่มขึ้น 126,265 คน คิดเป็น 38.70%</t>
  </si>
  <si>
    <t>เนื่องจากในปี 2560 มีการปรับลดกิจกรรมปี 2559 1.การพัฒนาศักยภาพอสม. 2. สนับสนุนดำเนินงานสุขภาพภาคประชาชน อยู่ภายใต้กิจกรรมเสริมสร้างความเข้มแข็งของชุมชนในการจัดการด้านสุขภาพปี 2560 และมีการกระบวนการพัฒนาพฤติกรรมสุขภาพ จำนวน 3 เรื่อง เป็นปีแรกของโครงการศึกษาวิจัย 3 เรื่องได้แก่</t>
  </si>
  <si>
    <t>3. โครงการพัฒนาความรู้และพฤติกรรมสุขภาพเพื่อป้องกันภาวะอ้วน (ในกลุ่มเด็กและเยาวชน)</t>
  </si>
  <si>
    <t>ทั้ง 3 เรื่องผ่านการอนุมัติจากสภาวิจัยแห่งชาติ มีระยะเวลาในการศึกษาวิจัย 3 ปี ทำให้ได้รับงบประมาณเพิ่มขึ้น</t>
  </si>
  <si>
    <t xml:space="preserve"> - มีการกิจกรรมโครงการเสริมสร้างความเข้มแข็งขององค์กรอสม. รู้ตนลดเสี่ยงลดโรคปรับพฤติกรรมเพิ่มขึ้น</t>
  </si>
  <si>
    <t xml:space="preserve"> - มีการอบรมหลักสุตรอาสาสมัครประจำครอบครัว(อสค) มีจำนวนเพิ่มขึ้น</t>
  </si>
  <si>
    <t>ในปี 2560 มีต้นทุนต่อหน่วยลดลง จำนวน 38,882.29 บาท คิดเป็น 76.77%  และปริมาณหน่วยนับลดลง คิดเป็น 63.63%</t>
  </si>
  <si>
    <t>ในปีงบประมาณ 2560 มีจำนวน อสม. ที่ได้รับการพัฒนาศักยภาพด้านการเฝ้าระวังป้องกันการทุจริตในระดับชุมชน จำนวน 87,924 คน เมื่อจำแนกรายเขตสุขภาพมีเขตที่ดำเนินงานได้ครบถ้วน จำนวน 10 เขต คือ เขต 3 ถึง เขต 12ได้ตามเป้าหมายที่กำหนด</t>
  </si>
  <si>
    <t>ในปี 2560 มีจำนวนต้นทุนรวมลดลง จำนวน 29,436,570.20 บาท คิดเป็น 61.63% ต้นทุนต่อหน่วยลดลง 286.52 บาท คิดเป็น 57.89%</t>
  </si>
  <si>
    <t>จำนวนอสม.ที่ได้รับการพัฒนาศักยภาพด้านการเฝ้าระวังป้องกันการทุจริตในระดับชุมชนสามารถขยายต่อยอดเครือข่ายในการร่วมป้องกันและปราบปรามการทุจริต</t>
  </si>
  <si>
    <t>ปีงบประมาณ พ.ศ. 2559 ไม่ผลผลิตกิจกรรมหลักนี้</t>
  </si>
  <si>
    <t xml:space="preserve">ในปี 2560 มีจำนวนต้นทุนรวมลดลง จำนวน 5,492,490.13 บาท คิดเป็น 20.70%  ปริมารหน่วยนับลดลง คิดเป็น 41.67% และต้นทุนต่อหน่วยลดลง จำนวน 2,936,476.90 บาท </t>
  </si>
  <si>
    <t>เนื่องจากในปี 2560 โครงการวิจัยและพัฒนาด้านการสนับสนุนบริการสุขภาพ ปรับมาจากกิจกรรมการวิจัยและพัฒนาด้านการสนับสนุนบริการสุขภาพ โดยมีหน่วยงานดำเนินงานหลายหน่วยงานภาย และภายใต้โครงการที่มีการวิจัยแบ่งออกเป็น</t>
  </si>
  <si>
    <t xml:space="preserve"> 3 ประเภทการวิจัย คือ 1.การวิจัยพื้นฐาน 2. การวิจัยและพัฒนา 3. การวิจัยประยุกต์ จากเดิมปี 2559 ไม่มีการแยกประเภทการวิจัย ทำให้จำนวนเรื่องในการวิจัยมีจำนวนลดลง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</si>
</sst>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(* #,##0_);_(* \(#,##0\);_(* &quot;-&quot;??_);_(@_)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0_);\(0\)"/>
    <numFmt numFmtId="182" formatCode="0.000"/>
    <numFmt numFmtId="183" formatCode="_(* #,##0.0_);_(* \(#,##0.0\);_(* &quot;-&quot;??_);_(@_)"/>
    <numFmt numFmtId="184" formatCode="0.00000"/>
    <numFmt numFmtId="185" formatCode="0.0000"/>
    <numFmt numFmtId="186" formatCode="0.0"/>
    <numFmt numFmtId="187" formatCode="#,##0.000000"/>
    <numFmt numFmtId="188" formatCode="[$-409]dddd\,\ mmmm\ dd\,\ yyyy"/>
    <numFmt numFmtId="189" formatCode="[$-409]h:mm:ss\ AM/PM"/>
  </numFmts>
  <fonts count="95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sz val="16"/>
      <color indexed="9"/>
      <name val="TH SarabunPSK"/>
      <family val="2"/>
    </font>
    <font>
      <sz val="14"/>
      <name val="AngsanaUPC"/>
      <family val="1"/>
    </font>
    <font>
      <b/>
      <sz val="16"/>
      <color indexed="52"/>
      <name val="TH SarabunPSK"/>
      <family val="2"/>
    </font>
    <font>
      <b/>
      <sz val="12"/>
      <name val="Arial"/>
      <family val="2"/>
    </font>
    <font>
      <sz val="16"/>
      <color indexed="62"/>
      <name val="TH SarabunPSK"/>
      <family val="2"/>
    </font>
    <font>
      <sz val="10"/>
      <color indexed="8"/>
      <name val="Arial"/>
      <family val="2"/>
    </font>
    <font>
      <b/>
      <sz val="16"/>
      <color indexed="63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2"/>
      <name val="นูลมรผ"/>
      <family val="0"/>
    </font>
    <font>
      <sz val="16"/>
      <color indexed="60"/>
      <name val="TH SarabunPSK"/>
      <family val="2"/>
    </font>
    <font>
      <sz val="16"/>
      <color indexed="20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name val="Cordia New"/>
      <family val="2"/>
    </font>
    <font>
      <sz val="8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4"/>
      <color indexed="9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indexed="10"/>
      <name val="TH SarabunPSK"/>
      <family val="2"/>
    </font>
    <font>
      <sz val="12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9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color indexed="5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1"/>
      <color theme="1"/>
      <name val="Tahoma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theme="9" tint="0.5999900102615356"/>
      <name val="TH SarabunPSK"/>
      <family val="2"/>
    </font>
    <font>
      <b/>
      <sz val="14"/>
      <color theme="1"/>
      <name val="TH SarabunPSK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 style="thin"/>
      <right/>
      <top/>
      <bottom/>
    </border>
    <border>
      <left style="thin"/>
      <right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 style="hair"/>
    </border>
    <border>
      <left style="thin"/>
      <right/>
      <top/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/>
      <bottom style="thin"/>
    </border>
  </borders>
  <cellStyleXfs count="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2" borderId="0" applyNumberFormat="0" applyBorder="0" applyAlignment="0" applyProtection="0"/>
    <xf numFmtId="0" fontId="4" fillId="2" borderId="0" applyNumberFormat="0" applyBorder="0" applyAlignment="0" applyProtection="0"/>
    <xf numFmtId="0" fontId="65" fillId="3" borderId="0" applyNumberFormat="0" applyBorder="0" applyAlignment="0" applyProtection="0"/>
    <xf numFmtId="0" fontId="4" fillId="3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5" borderId="0" applyNumberFormat="0" applyBorder="0" applyAlignment="0" applyProtection="0"/>
    <xf numFmtId="0" fontId="4" fillId="5" borderId="0" applyNumberFormat="0" applyBorder="0" applyAlignment="0" applyProtection="0"/>
    <xf numFmtId="0" fontId="65" fillId="6" borderId="0" applyNumberFormat="0" applyBorder="0" applyAlignment="0" applyProtection="0"/>
    <xf numFmtId="0" fontId="4" fillId="8" borderId="0" applyNumberFormat="0" applyBorder="0" applyAlignment="0" applyProtection="0"/>
    <xf numFmtId="0" fontId="65" fillId="7" borderId="0" applyNumberFormat="0" applyBorder="0" applyAlignment="0" applyProtection="0"/>
    <xf numFmtId="0" fontId="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4" fillId="16" borderId="0" applyNumberFormat="0" applyBorder="0" applyAlignment="0" applyProtection="0"/>
    <xf numFmtId="0" fontId="65" fillId="11" borderId="0" applyNumberFormat="0" applyBorder="0" applyAlignment="0" applyProtection="0"/>
    <xf numFmtId="0" fontId="4" fillId="17" borderId="0" applyNumberFormat="0" applyBorder="0" applyAlignment="0" applyProtection="0"/>
    <xf numFmtId="0" fontId="65" fillId="12" borderId="0" applyNumberFormat="0" applyBorder="0" applyAlignment="0" applyProtection="0"/>
    <xf numFmtId="0" fontId="4" fillId="12" borderId="0" applyNumberFormat="0" applyBorder="0" applyAlignment="0" applyProtection="0"/>
    <xf numFmtId="0" fontId="65" fillId="13" borderId="0" applyNumberFormat="0" applyBorder="0" applyAlignment="0" applyProtection="0"/>
    <xf numFmtId="0" fontId="4" fillId="5" borderId="0" applyNumberFormat="0" applyBorder="0" applyAlignment="0" applyProtection="0"/>
    <xf numFmtId="0" fontId="65" fillId="14" borderId="0" applyNumberFormat="0" applyBorder="0" applyAlignment="0" applyProtection="0"/>
    <xf numFmtId="0" fontId="4" fillId="16" borderId="0" applyNumberFormat="0" applyBorder="0" applyAlignment="0" applyProtection="0"/>
    <xf numFmtId="0" fontId="65" fillId="15" borderId="0" applyNumberFormat="0" applyBorder="0" applyAlignment="0" applyProtection="0"/>
    <xf numFmtId="0" fontId="4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2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19" borderId="0" applyNumberFormat="0" applyBorder="0" applyAlignment="0" applyProtection="0"/>
    <xf numFmtId="0" fontId="6" fillId="24" borderId="0" applyNumberFormat="0" applyBorder="0" applyAlignment="0" applyProtection="0"/>
    <xf numFmtId="0" fontId="66" fillId="20" borderId="0" applyNumberFormat="0" applyBorder="0" applyAlignment="0" applyProtection="0"/>
    <xf numFmtId="0" fontId="6" fillId="17" borderId="0" applyNumberFormat="0" applyBorder="0" applyAlignment="0" applyProtection="0"/>
    <xf numFmtId="0" fontId="66" fillId="12" borderId="0" applyNumberFormat="0" applyBorder="0" applyAlignment="0" applyProtection="0"/>
    <xf numFmtId="0" fontId="6" fillId="12" borderId="0" applyNumberFormat="0" applyBorder="0" applyAlignment="0" applyProtection="0"/>
    <xf numFmtId="0" fontId="66" fillId="21" borderId="0" applyNumberFormat="0" applyBorder="0" applyAlignment="0" applyProtection="0"/>
    <xf numFmtId="0" fontId="6" fillId="21" borderId="0" applyNumberFormat="0" applyBorder="0" applyAlignment="0" applyProtection="0"/>
    <xf numFmtId="0" fontId="66" fillId="22" borderId="0" applyNumberFormat="0" applyBorder="0" applyAlignment="0" applyProtection="0"/>
    <xf numFmtId="0" fontId="6" fillId="25" borderId="0" applyNumberFormat="0" applyBorder="0" applyAlignment="0" applyProtection="0"/>
    <xf numFmtId="0" fontId="66" fillId="23" borderId="0" applyNumberFormat="0" applyBorder="0" applyAlignment="0" applyProtection="0"/>
    <xf numFmtId="0" fontId="6" fillId="23" borderId="0" applyNumberFormat="0" applyBorder="0" applyAlignment="0" applyProtection="0"/>
    <xf numFmtId="9" fontId="7" fillId="0" borderId="0">
      <alignment/>
      <protection/>
    </xf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3" borderId="1" applyNumberFormat="0" applyAlignment="0" applyProtection="0"/>
    <xf numFmtId="0" fontId="8" fillId="34" borderId="2" applyNumberFormat="0" applyAlignment="0" applyProtection="0"/>
    <xf numFmtId="0" fontId="8" fillId="34" borderId="2" applyNumberFormat="0" applyAlignment="0" applyProtection="0"/>
    <xf numFmtId="0" fontId="69" fillId="35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9" fillId="0" borderId="4" applyNumberFormat="0" applyAlignment="0" applyProtection="0"/>
    <xf numFmtId="0" fontId="9" fillId="0" borderId="5">
      <alignment horizontal="left" vertical="center"/>
      <protection/>
    </xf>
    <xf numFmtId="0" fontId="9" fillId="0" borderId="5">
      <alignment horizontal="left" vertical="center"/>
      <protection/>
    </xf>
    <xf numFmtId="0" fontId="9" fillId="0" borderId="5">
      <alignment horizontal="left" vertical="center"/>
      <protection/>
    </xf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7" borderId="1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76" fillId="0" borderId="9" applyNumberFormat="0" applyFill="0" applyAlignment="0" applyProtection="0"/>
    <xf numFmtId="0" fontId="77" fillId="38" borderId="0" applyNumberFormat="0" applyBorder="0" applyAlignment="0" applyProtection="0"/>
    <xf numFmtId="0" fontId="78" fillId="0" borderId="0">
      <alignment/>
      <protection/>
    </xf>
    <xf numFmtId="0" fontId="6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0" fillId="39" borderId="10" applyNumberFormat="0" applyFont="0" applyAlignment="0" applyProtection="0"/>
    <xf numFmtId="0" fontId="4" fillId="40" borderId="11" applyNumberFormat="0" applyFont="0" applyAlignment="0" applyProtection="0"/>
    <xf numFmtId="0" fontId="4" fillId="40" borderId="11" applyNumberFormat="0" applyFont="0" applyAlignment="0" applyProtection="0"/>
    <xf numFmtId="0" fontId="79" fillId="33" borderId="12" applyNumberFormat="0" applyAlignment="0" applyProtection="0"/>
    <xf numFmtId="0" fontId="12" fillId="34" borderId="13" applyNumberFormat="0" applyAlignment="0" applyProtection="0"/>
    <xf numFmtId="0" fontId="12" fillId="34" borderId="13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5" borderId="3" applyNumberFormat="0" applyAlignment="0" applyProtection="0"/>
    <xf numFmtId="0" fontId="18" fillId="41" borderId="16" applyNumberFormat="0" applyAlignment="0" applyProtection="0"/>
    <xf numFmtId="0" fontId="76" fillId="0" borderId="9" applyNumberFormat="0" applyFill="0" applyAlignment="0" applyProtection="0"/>
    <xf numFmtId="0" fontId="19" fillId="0" borderId="17" applyNumberFormat="0" applyFill="0" applyAlignment="0" applyProtection="0"/>
    <xf numFmtId="0" fontId="67" fillId="32" borderId="0" applyNumberFormat="0" applyBorder="0" applyAlignment="0" applyProtection="0"/>
    <xf numFmtId="0" fontId="23" fillId="3" borderId="0" applyNumberFormat="0" applyBorder="0" applyAlignment="0" applyProtection="0"/>
    <xf numFmtId="0" fontId="79" fillId="33" borderId="12" applyNumberFormat="0" applyAlignment="0" applyProtection="0"/>
    <xf numFmtId="0" fontId="12" fillId="34" borderId="13" applyNumberFormat="0" applyAlignment="0" applyProtection="0"/>
    <xf numFmtId="0" fontId="12" fillId="34" borderId="13" applyNumberFormat="0" applyAlignment="0" applyProtection="0"/>
    <xf numFmtId="0" fontId="68" fillId="33" borderId="1" applyNumberFormat="0" applyAlignment="0" applyProtection="0"/>
    <xf numFmtId="0" fontId="8" fillId="34" borderId="2" applyNumberFormat="0" applyAlignment="0" applyProtection="0"/>
    <xf numFmtId="0" fontId="8" fillId="34" borderId="2" applyNumberFormat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20" fillId="4" borderId="0" applyNumberFormat="0" applyBorder="0" applyAlignment="0" applyProtection="0"/>
    <xf numFmtId="9" fontId="21" fillId="0" borderId="0" applyFont="0" applyFill="0" applyBorder="0" applyAlignment="0" applyProtection="0"/>
    <xf numFmtId="0" fontId="6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5" fillId="37" borderId="1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77" fillId="38" borderId="0" applyNumberFormat="0" applyBorder="0" applyAlignment="0" applyProtection="0"/>
    <xf numFmtId="0" fontId="22" fillId="42" borderId="0" applyNumberFormat="0" applyBorder="0" applyAlignment="0" applyProtection="0"/>
    <xf numFmtId="0" fontId="81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66" fillId="26" borderId="0" applyNumberFormat="0" applyBorder="0" applyAlignment="0" applyProtection="0"/>
    <xf numFmtId="0" fontId="6" fillId="43" borderId="0" applyNumberFormat="0" applyBorder="0" applyAlignment="0" applyProtection="0"/>
    <xf numFmtId="0" fontId="66" fillId="27" borderId="0" applyNumberFormat="0" applyBorder="0" applyAlignment="0" applyProtection="0"/>
    <xf numFmtId="0" fontId="6" fillId="44" borderId="0" applyNumberFormat="0" applyBorder="0" applyAlignment="0" applyProtection="0"/>
    <xf numFmtId="0" fontId="66" fillId="28" borderId="0" applyNumberFormat="0" applyBorder="0" applyAlignment="0" applyProtection="0"/>
    <xf numFmtId="0" fontId="6" fillId="45" borderId="0" applyNumberFormat="0" applyBorder="0" applyAlignment="0" applyProtection="0"/>
    <xf numFmtId="0" fontId="66" fillId="29" borderId="0" applyNumberFormat="0" applyBorder="0" applyAlignment="0" applyProtection="0"/>
    <xf numFmtId="0" fontId="6" fillId="21" borderId="0" applyNumberFormat="0" applyBorder="0" applyAlignment="0" applyProtection="0"/>
    <xf numFmtId="0" fontId="66" fillId="30" borderId="0" applyNumberFormat="0" applyBorder="0" applyAlignment="0" applyProtection="0"/>
    <xf numFmtId="0" fontId="6" fillId="25" borderId="0" applyNumberFormat="0" applyBorder="0" applyAlignment="0" applyProtection="0"/>
    <xf numFmtId="0" fontId="66" fillId="31" borderId="0" applyNumberFormat="0" applyBorder="0" applyAlignment="0" applyProtection="0"/>
    <xf numFmtId="0" fontId="6" fillId="46" borderId="0" applyNumberFormat="0" applyBorder="0" applyAlignment="0" applyProtection="0"/>
    <xf numFmtId="0" fontId="0" fillId="39" borderId="10" applyNumberFormat="0" applyFont="0" applyAlignment="0" applyProtection="0"/>
    <xf numFmtId="0" fontId="4" fillId="40" borderId="11" applyNumberFormat="0" applyFont="0" applyAlignment="0" applyProtection="0"/>
    <xf numFmtId="0" fontId="4" fillId="40" borderId="11" applyNumberFormat="0" applyFont="0" applyAlignment="0" applyProtection="0"/>
    <xf numFmtId="0" fontId="72" fillId="0" borderId="6" applyNumberFormat="0" applyFill="0" applyAlignment="0" applyProtection="0"/>
    <xf numFmtId="0" fontId="24" fillId="0" borderId="18" applyNumberFormat="0" applyFill="0" applyAlignment="0" applyProtection="0"/>
    <xf numFmtId="0" fontId="73" fillId="0" borderId="7" applyNumberFormat="0" applyFill="0" applyAlignment="0" applyProtection="0"/>
    <xf numFmtId="0" fontId="25" fillId="0" borderId="19" applyNumberFormat="0" applyFill="0" applyAlignment="0" applyProtection="0"/>
    <xf numFmtId="0" fontId="74" fillId="0" borderId="8" applyNumberFormat="0" applyFill="0" applyAlignment="0" applyProtection="0"/>
    <xf numFmtId="0" fontId="2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73">
    <xf numFmtId="0" fontId="0" fillId="0" borderId="0" xfId="0" applyAlignment="1">
      <alignment/>
    </xf>
    <xf numFmtId="43" fontId="30" fillId="0" borderId="0" xfId="199" applyNumberFormat="1" applyFont="1" applyFill="1" applyBorder="1" applyAlignment="1">
      <alignment vertical="center"/>
    </xf>
    <xf numFmtId="171" fontId="29" fillId="0" borderId="0" xfId="81" applyFont="1" applyFill="1" applyBorder="1" applyAlignment="1">
      <alignment/>
    </xf>
    <xf numFmtId="171" fontId="29" fillId="0" borderId="0" xfId="81" applyFont="1" applyFill="1" applyAlignment="1">
      <alignment/>
    </xf>
    <xf numFmtId="0" fontId="29" fillId="0" borderId="0" xfId="316" applyFont="1" applyFill="1" applyBorder="1" applyAlignment="1">
      <alignment/>
      <protection/>
    </xf>
    <xf numFmtId="171" fontId="30" fillId="0" borderId="0" xfId="81" applyFont="1" applyFill="1" applyBorder="1" applyAlignment="1">
      <alignment horizontal="center"/>
    </xf>
    <xf numFmtId="0" fontId="29" fillId="0" borderId="0" xfId="316" applyFont="1" applyFill="1" applyAlignment="1">
      <alignment/>
      <protection/>
    </xf>
    <xf numFmtId="171" fontId="29" fillId="0" borderId="21" xfId="81" applyFont="1" applyFill="1" applyBorder="1" applyAlignment="1">
      <alignment/>
    </xf>
    <xf numFmtId="171" fontId="30" fillId="0" borderId="21" xfId="81" applyFont="1" applyFill="1" applyBorder="1" applyAlignment="1">
      <alignment horizontal="center"/>
    </xf>
    <xf numFmtId="49" fontId="29" fillId="0" borderId="22" xfId="316" applyNumberFormat="1" applyFont="1" applyFill="1" applyBorder="1" applyAlignment="1">
      <alignment vertical="center"/>
      <protection/>
    </xf>
    <xf numFmtId="43" fontId="29" fillId="0" borderId="23" xfId="203" applyNumberFormat="1" applyFont="1" applyFill="1" applyBorder="1" applyAlignment="1">
      <alignment horizontal="center" vertical="center"/>
    </xf>
    <xf numFmtId="171" fontId="29" fillId="0" borderId="23" xfId="203" applyFont="1" applyFill="1" applyBorder="1" applyAlignment="1">
      <alignment horizontal="center" vertical="center"/>
    </xf>
    <xf numFmtId="171" fontId="29" fillId="0" borderId="23" xfId="203" applyFont="1" applyFill="1" applyBorder="1" applyAlignment="1">
      <alignment vertical="center"/>
    </xf>
    <xf numFmtId="171" fontId="29" fillId="0" borderId="23" xfId="81" applyFont="1" applyFill="1" applyBorder="1" applyAlignment="1">
      <alignment horizontal="center" vertical="center"/>
    </xf>
    <xf numFmtId="171" fontId="29" fillId="0" borderId="23" xfId="81" applyFont="1" applyFill="1" applyBorder="1" applyAlignment="1">
      <alignment vertical="center"/>
    </xf>
    <xf numFmtId="171" fontId="29" fillId="0" borderId="22" xfId="203" applyFont="1" applyFill="1" applyBorder="1" applyAlignment="1">
      <alignment horizontal="center" vertical="center"/>
    </xf>
    <xf numFmtId="43" fontId="29" fillId="0" borderId="22" xfId="203" applyNumberFormat="1" applyFont="1" applyFill="1" applyBorder="1" applyAlignment="1">
      <alignment horizontal="center" vertical="center"/>
    </xf>
    <xf numFmtId="49" fontId="29" fillId="15" borderId="22" xfId="316" applyNumberFormat="1" applyFont="1" applyFill="1" applyBorder="1" applyAlignment="1">
      <alignment vertical="center"/>
      <protection/>
    </xf>
    <xf numFmtId="171" fontId="29" fillId="15" borderId="22" xfId="203" applyFont="1" applyFill="1" applyBorder="1" applyAlignment="1">
      <alignment horizontal="center" vertical="center"/>
    </xf>
    <xf numFmtId="43" fontId="29" fillId="15" borderId="22" xfId="203" applyNumberFormat="1" applyFont="1" applyFill="1" applyBorder="1" applyAlignment="1">
      <alignment horizontal="center" vertical="center"/>
    </xf>
    <xf numFmtId="171" fontId="29" fillId="15" borderId="23" xfId="203" applyFont="1" applyFill="1" applyBorder="1" applyAlignment="1">
      <alignment vertical="center"/>
    </xf>
    <xf numFmtId="171" fontId="29" fillId="15" borderId="23" xfId="81" applyFont="1" applyFill="1" applyBorder="1" applyAlignment="1">
      <alignment horizontal="center" vertical="center"/>
    </xf>
    <xf numFmtId="171" fontId="29" fillId="15" borderId="23" xfId="81" applyFont="1" applyFill="1" applyBorder="1" applyAlignment="1">
      <alignment vertical="center"/>
    </xf>
    <xf numFmtId="49" fontId="29" fillId="0" borderId="24" xfId="316" applyNumberFormat="1" applyFont="1" applyFill="1" applyBorder="1" applyAlignment="1">
      <alignment vertical="center"/>
      <protection/>
    </xf>
    <xf numFmtId="171" fontId="29" fillId="0" borderId="24" xfId="203" applyFont="1" applyFill="1" applyBorder="1" applyAlignment="1">
      <alignment horizontal="center" vertical="center"/>
    </xf>
    <xf numFmtId="171" fontId="29" fillId="0" borderId="25" xfId="203" applyFont="1" applyFill="1" applyBorder="1" applyAlignment="1">
      <alignment vertical="center"/>
    </xf>
    <xf numFmtId="49" fontId="29" fillId="0" borderId="26" xfId="316" applyNumberFormat="1" applyFont="1" applyFill="1" applyBorder="1" applyAlignment="1">
      <alignment vertical="center"/>
      <protection/>
    </xf>
    <xf numFmtId="171" fontId="29" fillId="0" borderId="26" xfId="203" applyFont="1" applyFill="1" applyBorder="1" applyAlignment="1">
      <alignment horizontal="center" vertical="center"/>
    </xf>
    <xf numFmtId="43" fontId="29" fillId="0" borderId="26" xfId="203" applyNumberFormat="1" applyFont="1" applyFill="1" applyBorder="1" applyAlignment="1">
      <alignment horizontal="center" vertical="center"/>
    </xf>
    <xf numFmtId="171" fontId="29" fillId="0" borderId="26" xfId="203" applyFont="1" applyFill="1" applyBorder="1" applyAlignment="1">
      <alignment vertical="center"/>
    </xf>
    <xf numFmtId="171" fontId="29" fillId="0" borderId="25" xfId="81" applyFont="1" applyFill="1" applyBorder="1" applyAlignment="1">
      <alignment horizontal="center" vertical="center"/>
    </xf>
    <xf numFmtId="4" fontId="29" fillId="0" borderId="27" xfId="316" applyNumberFormat="1" applyFont="1" applyFill="1" applyBorder="1" applyAlignment="1">
      <alignment horizontal="center" vertical="center"/>
      <protection/>
    </xf>
    <xf numFmtId="171" fontId="30" fillId="0" borderId="28" xfId="203" applyFont="1" applyFill="1" applyBorder="1" applyAlignment="1">
      <alignment horizontal="center" vertical="center"/>
    </xf>
    <xf numFmtId="171" fontId="31" fillId="47" borderId="28" xfId="203" applyFont="1" applyFill="1" applyBorder="1" applyAlignment="1">
      <alignment vertical="center"/>
    </xf>
    <xf numFmtId="171" fontId="29" fillId="0" borderId="28" xfId="81" applyFont="1" applyFill="1" applyBorder="1" applyAlignment="1">
      <alignment horizontal="center" vertical="center"/>
    </xf>
    <xf numFmtId="171" fontId="30" fillId="0" borderId="28" xfId="81" applyFont="1" applyFill="1" applyBorder="1" applyAlignment="1">
      <alignment horizontal="center" vertical="center"/>
    </xf>
    <xf numFmtId="4" fontId="29" fillId="0" borderId="0" xfId="316" applyNumberFormat="1" applyFont="1" applyFill="1" applyBorder="1" applyAlignment="1">
      <alignment/>
      <protection/>
    </xf>
    <xf numFmtId="4" fontId="29" fillId="0" borderId="0" xfId="316" applyNumberFormat="1" applyFont="1" applyFill="1" applyAlignment="1">
      <alignment/>
      <protection/>
    </xf>
    <xf numFmtId="0" fontId="32" fillId="0" borderId="0" xfId="0" applyFont="1" applyAlignment="1">
      <alignment/>
    </xf>
    <xf numFmtId="171" fontId="32" fillId="0" borderId="0" xfId="81" applyFont="1" applyAlignment="1">
      <alignment/>
    </xf>
    <xf numFmtId="0" fontId="32" fillId="0" borderId="0" xfId="0" applyFont="1" applyFill="1" applyAlignment="1">
      <alignment/>
    </xf>
    <xf numFmtId="0" fontId="32" fillId="0" borderId="0" xfId="261" applyFont="1">
      <alignment/>
      <protection/>
    </xf>
    <xf numFmtId="4" fontId="32" fillId="0" borderId="0" xfId="302" applyNumberFormat="1" applyFont="1">
      <alignment/>
      <protection/>
    </xf>
    <xf numFmtId="0" fontId="33" fillId="0" borderId="0" xfId="261" applyFont="1">
      <alignment/>
      <protection/>
    </xf>
    <xf numFmtId="0" fontId="32" fillId="0" borderId="0" xfId="0" applyFont="1" applyBorder="1" applyAlignment="1">
      <alignment/>
    </xf>
    <xf numFmtId="43" fontId="34" fillId="0" borderId="0" xfId="201" applyNumberFormat="1" applyFont="1" applyFill="1" applyBorder="1" applyAlignment="1">
      <alignment horizontal="center"/>
    </xf>
    <xf numFmtId="2" fontId="34" fillId="0" borderId="0" xfId="201" applyNumberFormat="1" applyFont="1" applyFill="1" applyAlignment="1">
      <alignment horizontal="center"/>
    </xf>
    <xf numFmtId="43" fontId="34" fillId="14" borderId="0" xfId="201" applyNumberFormat="1" applyFont="1" applyFill="1" applyAlignment="1">
      <alignment/>
    </xf>
    <xf numFmtId="1" fontId="34" fillId="0" borderId="0" xfId="316" applyNumberFormat="1" applyFont="1" applyFill="1" applyAlignment="1">
      <alignment/>
      <protection/>
    </xf>
    <xf numFmtId="0" fontId="34" fillId="0" borderId="0" xfId="316" applyFont="1" applyFill="1" applyAlignment="1">
      <alignment/>
      <protection/>
    </xf>
    <xf numFmtId="0" fontId="35" fillId="0" borderId="0" xfId="316" applyFont="1" applyFill="1" applyAlignment="1">
      <alignment/>
      <protection/>
    </xf>
    <xf numFmtId="0" fontId="34" fillId="0" borderId="0" xfId="0" applyFont="1" applyFill="1" applyAlignment="1">
      <alignment/>
    </xf>
    <xf numFmtId="2" fontId="34" fillId="0" borderId="0" xfId="308" applyNumberFormat="1" applyFont="1" applyFill="1" applyAlignment="1">
      <alignment horizontal="center"/>
      <protection/>
    </xf>
    <xf numFmtId="4" fontId="34" fillId="14" borderId="0" xfId="308" applyNumberFormat="1" applyFont="1" applyFill="1" applyAlignment="1">
      <alignment/>
      <protection/>
    </xf>
    <xf numFmtId="0" fontId="30" fillId="0" borderId="0" xfId="261" applyFont="1" applyFill="1" applyBorder="1" applyAlignment="1">
      <alignment vertical="center"/>
      <protection/>
    </xf>
    <xf numFmtId="2" fontId="29" fillId="0" borderId="0" xfId="0" applyNumberFormat="1" applyFont="1" applyFill="1" applyBorder="1" applyAlignment="1">
      <alignment vertical="center"/>
    </xf>
    <xf numFmtId="43" fontId="29" fillId="14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9" fillId="14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29" fillId="14" borderId="0" xfId="0" applyFont="1" applyFill="1" applyBorder="1" applyAlignment="1">
      <alignment/>
    </xf>
    <xf numFmtId="171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0" fontId="29" fillId="14" borderId="0" xfId="0" applyFont="1" applyFill="1" applyAlignment="1">
      <alignment/>
    </xf>
    <xf numFmtId="0" fontId="30" fillId="0" borderId="0" xfId="0" applyFont="1" applyFill="1" applyBorder="1" applyAlignment="1">
      <alignment/>
    </xf>
    <xf numFmtId="2" fontId="30" fillId="0" borderId="0" xfId="201" applyNumberFormat="1" applyFont="1" applyFill="1" applyAlignment="1">
      <alignment horizontal="center"/>
    </xf>
    <xf numFmtId="43" fontId="30" fillId="14" borderId="0" xfId="201" applyNumberFormat="1" applyFont="1" applyFill="1" applyAlignment="1">
      <alignment horizontal="left"/>
    </xf>
    <xf numFmtId="0" fontId="29" fillId="0" borderId="0" xfId="316" applyFont="1" applyFill="1" applyAlignment="1">
      <alignment horizontal="left"/>
      <protection/>
    </xf>
    <xf numFmtId="2" fontId="29" fillId="0" borderId="0" xfId="201" applyNumberFormat="1" applyFont="1" applyFill="1" applyAlignment="1">
      <alignment horizontal="center"/>
    </xf>
    <xf numFmtId="43" fontId="29" fillId="14" borderId="0" xfId="201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Alignment="1">
      <alignment vertical="top"/>
    </xf>
    <xf numFmtId="2" fontId="29" fillId="0" borderId="0" xfId="0" applyNumberFormat="1" applyFont="1" applyFill="1" applyAlignment="1">
      <alignment horizontal="left" vertical="top"/>
    </xf>
    <xf numFmtId="0" fontId="30" fillId="0" borderId="0" xfId="0" applyNumberFormat="1" applyFont="1" applyFill="1" applyBorder="1" applyAlignment="1">
      <alignment horizontal="center"/>
    </xf>
    <xf numFmtId="0" fontId="29" fillId="0" borderId="0" xfId="316" applyNumberFormat="1" applyFont="1" applyFill="1" applyAlignment="1">
      <alignment/>
      <protection/>
    </xf>
    <xf numFmtId="0" fontId="29" fillId="14" borderId="0" xfId="201" applyNumberFormat="1" applyFont="1" applyFill="1" applyAlignment="1">
      <alignment/>
    </xf>
    <xf numFmtId="0" fontId="29" fillId="0" borderId="0" xfId="316" applyNumberFormat="1" applyFont="1" applyFill="1" applyBorder="1" applyAlignment="1">
      <alignment/>
      <protection/>
    </xf>
    <xf numFmtId="2" fontId="34" fillId="0" borderId="0" xfId="201" applyNumberFormat="1" applyFont="1" applyFill="1" applyAlignment="1">
      <alignment/>
    </xf>
    <xf numFmtId="2" fontId="34" fillId="0" borderId="0" xfId="308" applyNumberFormat="1" applyFont="1" applyFill="1" applyAlignment="1">
      <alignment/>
      <protection/>
    </xf>
    <xf numFmtId="2" fontId="30" fillId="0" borderId="0" xfId="261" applyNumberFormat="1" applyFont="1" applyFill="1" applyBorder="1" applyAlignment="1">
      <alignment vertical="center"/>
      <protection/>
    </xf>
    <xf numFmtId="2" fontId="30" fillId="0" borderId="0" xfId="81" applyNumberFormat="1" applyFont="1" applyFill="1" applyBorder="1" applyAlignment="1">
      <alignment vertical="center"/>
    </xf>
    <xf numFmtId="2" fontId="29" fillId="0" borderId="0" xfId="81" applyNumberFormat="1" applyFont="1" applyFill="1" applyBorder="1" applyAlignment="1">
      <alignment vertical="center"/>
    </xf>
    <xf numFmtId="2" fontId="33" fillId="0" borderId="0" xfId="129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2" fontId="30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 horizontal="center" vertical="top"/>
    </xf>
    <xf numFmtId="2" fontId="29" fillId="0" borderId="0" xfId="0" applyNumberFormat="1" applyFont="1" applyFill="1" applyAlignment="1">
      <alignment vertical="top"/>
    </xf>
    <xf numFmtId="2" fontId="29" fillId="0" borderId="0" xfId="81" applyNumberFormat="1" applyFont="1" applyFill="1" applyAlignment="1">
      <alignment/>
    </xf>
    <xf numFmtId="2" fontId="29" fillId="0" borderId="0" xfId="201" applyNumberFormat="1" applyFont="1" applyFill="1" applyAlignment="1">
      <alignment horizontal="left"/>
    </xf>
    <xf numFmtId="2" fontId="30" fillId="0" borderId="0" xfId="201" applyNumberFormat="1" applyFont="1" applyFill="1" applyAlignment="1">
      <alignment horizontal="left"/>
    </xf>
    <xf numFmtId="2" fontId="29" fillId="0" borderId="0" xfId="316" applyNumberFormat="1" applyFont="1" applyFill="1" applyAlignment="1">
      <alignment/>
      <protection/>
    </xf>
    <xf numFmtId="2" fontId="29" fillId="0" borderId="0" xfId="201" applyNumberFormat="1" applyFont="1" applyFill="1" applyAlignment="1">
      <alignment/>
    </xf>
    <xf numFmtId="2" fontId="30" fillId="0" borderId="0" xfId="201" applyNumberFormat="1" applyFont="1" applyFill="1" applyAlignment="1">
      <alignment/>
    </xf>
    <xf numFmtId="2" fontId="30" fillId="0" borderId="0" xfId="201" applyNumberFormat="1" applyFont="1" applyFill="1" applyBorder="1" applyAlignment="1">
      <alignment/>
    </xf>
    <xf numFmtId="2" fontId="29" fillId="0" borderId="0" xfId="201" applyNumberFormat="1" applyFont="1" applyFill="1" applyBorder="1" applyAlignment="1">
      <alignment/>
    </xf>
    <xf numFmtId="43" fontId="30" fillId="0" borderId="0" xfId="201" applyNumberFormat="1" applyFont="1" applyFill="1" applyAlignment="1">
      <alignment vertical="center"/>
    </xf>
    <xf numFmtId="1" fontId="29" fillId="0" borderId="0" xfId="316" applyNumberFormat="1" applyFont="1" applyFill="1" applyAlignment="1">
      <alignment/>
      <protection/>
    </xf>
    <xf numFmtId="1" fontId="36" fillId="0" borderId="0" xfId="316" applyNumberFormat="1" applyFont="1" applyFill="1" applyAlignment="1">
      <alignment horizontal="center" vertical="top" wrapText="1"/>
      <protection/>
    </xf>
    <xf numFmtId="2" fontId="36" fillId="0" borderId="0" xfId="201" applyNumberFormat="1" applyFont="1" applyFill="1" applyAlignment="1">
      <alignment horizontal="center" vertical="top" wrapText="1"/>
    </xf>
    <xf numFmtId="2" fontId="36" fillId="0" borderId="21" xfId="201" applyNumberFormat="1" applyFont="1" applyFill="1" applyBorder="1" applyAlignment="1">
      <alignment horizontal="center" vertical="top" wrapText="1"/>
    </xf>
    <xf numFmtId="2" fontId="36" fillId="0" borderId="0" xfId="201" applyNumberFormat="1" applyFont="1" applyFill="1" applyBorder="1" applyAlignment="1">
      <alignment horizontal="center" vertical="top" wrapText="1"/>
    </xf>
    <xf numFmtId="1" fontId="36" fillId="14" borderId="0" xfId="201" applyNumberFormat="1" applyFont="1" applyFill="1" applyBorder="1" applyAlignment="1">
      <alignment horizontal="center" vertical="top" wrapText="1"/>
    </xf>
    <xf numFmtId="0" fontId="29" fillId="0" borderId="0" xfId="316" applyFont="1" applyFill="1" applyAlignment="1">
      <alignment vertical="center"/>
      <protection/>
    </xf>
    <xf numFmtId="0" fontId="31" fillId="0" borderId="29" xfId="316" applyFont="1" applyFill="1" applyBorder="1" applyAlignment="1">
      <alignment horizontal="left"/>
      <protection/>
    </xf>
    <xf numFmtId="43" fontId="29" fillId="14" borderId="30" xfId="201" applyNumberFormat="1" applyFont="1" applyFill="1" applyBorder="1" applyAlignment="1">
      <alignment horizontal="center" vertical="center" wrapText="1"/>
    </xf>
    <xf numFmtId="181" fontId="32" fillId="0" borderId="22" xfId="129" applyNumberFormat="1" applyFont="1" applyBorder="1" applyAlignment="1">
      <alignment horizontal="left" vertical="center" wrapText="1" shrinkToFit="1"/>
    </xf>
    <xf numFmtId="43" fontId="30" fillId="14" borderId="22" xfId="201" applyNumberFormat="1" applyFont="1" applyFill="1" applyBorder="1" applyAlignment="1">
      <alignment horizontal="center" vertical="top" wrapText="1"/>
    </xf>
    <xf numFmtId="171" fontId="29" fillId="0" borderId="0" xfId="316" applyNumberFormat="1" applyFont="1" applyFill="1" applyAlignment="1">
      <alignment vertical="top"/>
      <protection/>
    </xf>
    <xf numFmtId="0" fontId="29" fillId="0" borderId="0" xfId="316" applyFont="1" applyFill="1" applyAlignment="1">
      <alignment vertical="top"/>
      <protection/>
    </xf>
    <xf numFmtId="181" fontId="32" fillId="0" borderId="25" xfId="129" applyNumberFormat="1" applyFont="1" applyBorder="1" applyAlignment="1">
      <alignment horizontal="left" vertical="top"/>
    </xf>
    <xf numFmtId="181" fontId="32" fillId="0" borderId="22" xfId="129" applyNumberFormat="1" applyFont="1" applyBorder="1" applyAlignment="1">
      <alignment horizontal="left" vertical="top"/>
    </xf>
    <xf numFmtId="171" fontId="29" fillId="0" borderId="0" xfId="316" applyNumberFormat="1" applyFont="1" applyFill="1" applyAlignment="1">
      <alignment/>
      <protection/>
    </xf>
    <xf numFmtId="181" fontId="32" fillId="0" borderId="22" xfId="129" applyNumberFormat="1" applyFont="1" applyBorder="1" applyAlignment="1">
      <alignment horizontal="left" vertical="top" shrinkToFit="1"/>
    </xf>
    <xf numFmtId="181" fontId="32" fillId="0" borderId="22" xfId="129" applyNumberFormat="1" applyFont="1" applyBorder="1" applyAlignment="1">
      <alignment vertical="top" wrapText="1"/>
    </xf>
    <xf numFmtId="181" fontId="32" fillId="0" borderId="22" xfId="129" applyNumberFormat="1" applyFont="1" applyFill="1" applyBorder="1" applyAlignment="1">
      <alignment horizontal="left" vertical="top"/>
    </xf>
    <xf numFmtId="0" fontId="30" fillId="0" borderId="0" xfId="316" applyFont="1" applyFill="1" applyAlignment="1">
      <alignment/>
      <protection/>
    </xf>
    <xf numFmtId="181" fontId="32" fillId="0" borderId="22" xfId="129" applyNumberFormat="1" applyFont="1" applyBorder="1" applyAlignment="1">
      <alignment horizontal="left"/>
    </xf>
    <xf numFmtId="181" fontId="32" fillId="0" borderId="25" xfId="129" applyNumberFormat="1" applyFont="1" applyFill="1" applyBorder="1" applyAlignment="1">
      <alignment horizontal="left" vertical="top"/>
    </xf>
    <xf numFmtId="1" fontId="29" fillId="0" borderId="22" xfId="316" applyNumberFormat="1" applyFont="1" applyFill="1" applyBorder="1" applyAlignment="1">
      <alignment horizontal="left"/>
      <protection/>
    </xf>
    <xf numFmtId="43" fontId="30" fillId="14" borderId="24" xfId="201" applyNumberFormat="1" applyFont="1" applyFill="1" applyBorder="1" applyAlignment="1">
      <alignment horizontal="center" vertical="top" wrapText="1"/>
    </xf>
    <xf numFmtId="43" fontId="30" fillId="0" borderId="28" xfId="316" applyNumberFormat="1" applyFont="1" applyFill="1" applyBorder="1" applyAlignment="1">
      <alignment horizontal="right"/>
      <protection/>
    </xf>
    <xf numFmtId="43" fontId="30" fillId="14" borderId="28" xfId="201" applyNumberFormat="1" applyFont="1" applyFill="1" applyBorder="1" applyAlignment="1">
      <alignment horizontal="center" vertical="top" wrapText="1"/>
    </xf>
    <xf numFmtId="43" fontId="30" fillId="14" borderId="28" xfId="201" applyNumberFormat="1" applyFont="1" applyFill="1" applyBorder="1" applyAlignment="1">
      <alignment/>
    </xf>
    <xf numFmtId="0" fontId="37" fillId="0" borderId="25" xfId="316" applyFont="1" applyFill="1" applyBorder="1" applyAlignment="1">
      <alignment/>
      <protection/>
    </xf>
    <xf numFmtId="43" fontId="30" fillId="14" borderId="31" xfId="201" applyNumberFormat="1" applyFont="1" applyFill="1" applyBorder="1" applyAlignment="1">
      <alignment horizontal="center" vertical="center" wrapText="1"/>
    </xf>
    <xf numFmtId="181" fontId="32" fillId="0" borderId="25" xfId="129" applyNumberFormat="1" applyFont="1" applyFill="1" applyBorder="1" applyAlignment="1">
      <alignment horizontal="left"/>
    </xf>
    <xf numFmtId="43" fontId="30" fillId="14" borderId="23" xfId="201" applyNumberFormat="1" applyFont="1" applyFill="1" applyBorder="1" applyAlignment="1">
      <alignment horizontal="center" vertical="top" wrapText="1"/>
    </xf>
    <xf numFmtId="181" fontId="33" fillId="0" borderId="25" xfId="129" applyNumberFormat="1" applyFont="1" applyBorder="1" applyAlignment="1">
      <alignment horizontal="left"/>
    </xf>
    <xf numFmtId="0" fontId="29" fillId="0" borderId="0" xfId="0" applyFont="1" applyFill="1" applyBorder="1" applyAlignment="1">
      <alignment vertical="top"/>
    </xf>
    <xf numFmtId="171" fontId="29" fillId="0" borderId="0" xfId="0" applyNumberFormat="1" applyFont="1" applyFill="1" applyBorder="1" applyAlignment="1">
      <alignment vertical="top"/>
    </xf>
    <xf numFmtId="171" fontId="29" fillId="0" borderId="0" xfId="0" applyNumberFormat="1" applyFont="1" applyFill="1" applyAlignment="1">
      <alignment vertical="top"/>
    </xf>
    <xf numFmtId="0" fontId="29" fillId="0" borderId="27" xfId="316" applyFont="1" applyFill="1" applyBorder="1" applyAlignment="1">
      <alignment/>
      <protection/>
    </xf>
    <xf numFmtId="43" fontId="30" fillId="14" borderId="27" xfId="201" applyNumberFormat="1" applyFont="1" applyFill="1" applyBorder="1" applyAlignment="1">
      <alignment/>
    </xf>
    <xf numFmtId="43" fontId="30" fillId="14" borderId="28" xfId="316" applyNumberFormat="1" applyFont="1" applyFill="1" applyBorder="1" applyAlignment="1">
      <alignment/>
      <protection/>
    </xf>
    <xf numFmtId="181" fontId="32" fillId="22" borderId="32" xfId="129" applyNumberFormat="1" applyFont="1" applyFill="1" applyBorder="1" applyAlignment="1">
      <alignment horizontal="left"/>
    </xf>
    <xf numFmtId="181" fontId="32" fillId="0" borderId="25" xfId="129" applyNumberFormat="1" applyFont="1" applyBorder="1" applyAlignment="1">
      <alignment horizontal="left"/>
    </xf>
    <xf numFmtId="2" fontId="38" fillId="0" borderId="30" xfId="201" applyNumberFormat="1" applyFont="1" applyFill="1" applyBorder="1" applyAlignment="1">
      <alignment horizontal="center" vertical="center" wrapText="1"/>
    </xf>
    <xf numFmtId="2" fontId="38" fillId="0" borderId="27" xfId="201" applyNumberFormat="1" applyFont="1" applyFill="1" applyBorder="1" applyAlignment="1">
      <alignment horizontal="center" vertical="center" wrapText="1"/>
    </xf>
    <xf numFmtId="2" fontId="38" fillId="0" borderId="25" xfId="201" applyNumberFormat="1" applyFont="1" applyFill="1" applyBorder="1" applyAlignment="1">
      <alignment horizontal="center" vertical="center" wrapText="1"/>
    </xf>
    <xf numFmtId="2" fontId="39" fillId="0" borderId="25" xfId="201" applyNumberFormat="1" applyFont="1" applyFill="1" applyBorder="1" applyAlignment="1">
      <alignment horizontal="center" vertical="center" wrapText="1"/>
    </xf>
    <xf numFmtId="171" fontId="38" fillId="0" borderId="22" xfId="81" applyFont="1" applyFill="1" applyBorder="1" applyAlignment="1">
      <alignment horizontal="center" vertical="top" wrapText="1"/>
    </xf>
    <xf numFmtId="171" fontId="38" fillId="0" borderId="22" xfId="81" applyFont="1" applyFill="1" applyBorder="1" applyAlignment="1">
      <alignment vertical="top"/>
    </xf>
    <xf numFmtId="171" fontId="39" fillId="0" borderId="22" xfId="81" applyFont="1" applyFill="1" applyBorder="1" applyAlignment="1">
      <alignment vertical="top"/>
    </xf>
    <xf numFmtId="171" fontId="40" fillId="0" borderId="22" xfId="81" applyFont="1" applyFill="1" applyBorder="1" applyAlignment="1">
      <alignment vertical="top"/>
    </xf>
    <xf numFmtId="171" fontId="38" fillId="0" borderId="22" xfId="81" applyFont="1" applyFill="1" applyBorder="1" applyAlignment="1">
      <alignment horizontal="left" vertical="top"/>
    </xf>
    <xf numFmtId="171" fontId="38" fillId="0" borderId="22" xfId="81" applyFont="1" applyFill="1" applyBorder="1" applyAlignment="1">
      <alignment horizontal="center" vertical="top"/>
    </xf>
    <xf numFmtId="171" fontId="38" fillId="0" borderId="22" xfId="81" applyFont="1" applyFill="1" applyBorder="1" applyAlignment="1">
      <alignment/>
    </xf>
    <xf numFmtId="171" fontId="38" fillId="0" borderId="23" xfId="81" applyFont="1" applyFill="1" applyBorder="1" applyAlignment="1">
      <alignment vertical="top"/>
    </xf>
    <xf numFmtId="171" fontId="39" fillId="0" borderId="24" xfId="81" applyFont="1" applyFill="1" applyBorder="1" applyAlignment="1">
      <alignment vertical="top"/>
    </xf>
    <xf numFmtId="171" fontId="39" fillId="0" borderId="28" xfId="81" applyFont="1" applyFill="1" applyBorder="1" applyAlignment="1">
      <alignment/>
    </xf>
    <xf numFmtId="171" fontId="39" fillId="0" borderId="28" xfId="81" applyFont="1" applyFill="1" applyBorder="1" applyAlignment="1">
      <alignment vertical="top"/>
    </xf>
    <xf numFmtId="171" fontId="38" fillId="0" borderId="23" xfId="81" applyFont="1" applyFill="1" applyBorder="1" applyAlignment="1">
      <alignment/>
    </xf>
    <xf numFmtId="171" fontId="39" fillId="0" borderId="23" xfId="81" applyFont="1" applyFill="1" applyBorder="1" applyAlignment="1">
      <alignment/>
    </xf>
    <xf numFmtId="171" fontId="38" fillId="0" borderId="22" xfId="81" applyFont="1" applyFill="1" applyBorder="1" applyAlignment="1">
      <alignment horizontal="center"/>
    </xf>
    <xf numFmtId="171" fontId="39" fillId="0" borderId="22" xfId="81" applyFont="1" applyFill="1" applyBorder="1" applyAlignment="1">
      <alignment/>
    </xf>
    <xf numFmtId="171" fontId="41" fillId="0" borderId="22" xfId="81" applyFont="1" applyFill="1" applyBorder="1" applyAlignment="1">
      <alignment horizontal="center" vertical="top"/>
    </xf>
    <xf numFmtId="171" fontId="38" fillId="22" borderId="24" xfId="81" applyFont="1" applyFill="1" applyBorder="1" applyAlignment="1">
      <alignment vertical="top"/>
    </xf>
    <xf numFmtId="171" fontId="38" fillId="22" borderId="22" xfId="81" applyFont="1" applyFill="1" applyBorder="1" applyAlignment="1">
      <alignment/>
    </xf>
    <xf numFmtId="171" fontId="38" fillId="22" borderId="24" xfId="81" applyFont="1" applyFill="1" applyBorder="1" applyAlignment="1">
      <alignment horizontal="center" vertical="top"/>
    </xf>
    <xf numFmtId="171" fontId="39" fillId="0" borderId="27" xfId="81" applyFont="1" applyFill="1" applyBorder="1" applyAlignment="1">
      <alignment/>
    </xf>
    <xf numFmtId="171" fontId="85" fillId="0" borderId="28" xfId="81" applyFont="1" applyFill="1" applyBorder="1" applyAlignment="1">
      <alignment/>
    </xf>
    <xf numFmtId="171" fontId="39" fillId="48" borderId="28" xfId="81" applyFont="1" applyFill="1" applyBorder="1" applyAlignment="1">
      <alignment/>
    </xf>
    <xf numFmtId="2" fontId="38" fillId="0" borderId="0" xfId="201" applyNumberFormat="1" applyFont="1" applyFill="1" applyAlignment="1">
      <alignment horizontal="center"/>
    </xf>
    <xf numFmtId="2" fontId="42" fillId="0" borderId="0" xfId="201" applyNumberFormat="1" applyFont="1" applyFill="1" applyBorder="1" applyAlignment="1">
      <alignment horizontal="center" vertical="top" wrapText="1"/>
    </xf>
    <xf numFmtId="171" fontId="39" fillId="0" borderId="22" xfId="81" applyFont="1" applyFill="1" applyBorder="1" applyAlignment="1">
      <alignment horizontal="center" vertical="top" wrapText="1"/>
    </xf>
    <xf numFmtId="171" fontId="39" fillId="15" borderId="22" xfId="81" applyFont="1" applyFill="1" applyBorder="1" applyAlignment="1">
      <alignment horizontal="center" vertical="top" wrapText="1"/>
    </xf>
    <xf numFmtId="171" fontId="39" fillId="0" borderId="31" xfId="81" applyFont="1" applyFill="1" applyBorder="1" applyAlignment="1">
      <alignment horizontal="center" vertical="center" wrapText="1"/>
    </xf>
    <xf numFmtId="171" fontId="39" fillId="0" borderId="23" xfId="81" applyFont="1" applyFill="1" applyBorder="1" applyAlignment="1">
      <alignment horizontal="center" vertical="top" wrapText="1"/>
    </xf>
    <xf numFmtId="171" fontId="39" fillId="15" borderId="23" xfId="81" applyFont="1" applyFill="1" applyBorder="1" applyAlignment="1">
      <alignment horizontal="center" vertical="top" wrapText="1"/>
    </xf>
    <xf numFmtId="171" fontId="39" fillId="22" borderId="25" xfId="81" applyFont="1" applyFill="1" applyBorder="1" applyAlignment="1">
      <alignment horizontal="center" vertical="top" wrapText="1"/>
    </xf>
    <xf numFmtId="171" fontId="39" fillId="0" borderId="27" xfId="81" applyFont="1" applyFill="1" applyBorder="1" applyAlignment="1">
      <alignment horizontal="center" vertical="top" wrapText="1"/>
    </xf>
    <xf numFmtId="171" fontId="39" fillId="0" borderId="28" xfId="81" applyFont="1" applyFill="1" applyBorder="1" applyAlignment="1">
      <alignment horizontal="center" vertical="top" wrapText="1"/>
    </xf>
    <xf numFmtId="2" fontId="38" fillId="0" borderId="0" xfId="308" applyNumberFormat="1" applyFont="1" applyFill="1" applyAlignment="1">
      <alignment horizontal="center"/>
      <protection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/>
    </xf>
    <xf numFmtId="2" fontId="38" fillId="0" borderId="0" xfId="0" applyNumberFormat="1" applyFont="1" applyFill="1" applyAlignment="1">
      <alignment horizontal="center"/>
    </xf>
    <xf numFmtId="2" fontId="38" fillId="0" borderId="0" xfId="0" applyNumberFormat="1" applyFont="1" applyFill="1" applyAlignment="1">
      <alignment/>
    </xf>
    <xf numFmtId="2" fontId="39" fillId="0" borderId="0" xfId="201" applyNumberFormat="1" applyFont="1" applyFill="1" applyAlignment="1">
      <alignment horizontal="center"/>
    </xf>
    <xf numFmtId="0" fontId="86" fillId="0" borderId="0" xfId="261" applyFont="1" applyFill="1" applyAlignment="1">
      <alignment vertical="center"/>
      <protection/>
    </xf>
    <xf numFmtId="43" fontId="83" fillId="0" borderId="0" xfId="144" applyFont="1" applyFill="1" applyAlignment="1">
      <alignment vertical="center"/>
    </xf>
    <xf numFmtId="1" fontId="83" fillId="0" borderId="0" xfId="261" applyNumberFormat="1" applyFont="1" applyFill="1" applyAlignment="1">
      <alignment vertical="top"/>
      <protection/>
    </xf>
    <xf numFmtId="0" fontId="83" fillId="0" borderId="0" xfId="261" applyFont="1" applyFill="1" applyAlignment="1">
      <alignment horizontal="center" vertical="center"/>
      <protection/>
    </xf>
    <xf numFmtId="0" fontId="83" fillId="0" borderId="0" xfId="261" applyFont="1" applyFill="1" applyAlignment="1">
      <alignment vertical="center"/>
      <protection/>
    </xf>
    <xf numFmtId="43" fontId="83" fillId="0" borderId="0" xfId="261" applyNumberFormat="1" applyFont="1" applyFill="1" applyAlignment="1">
      <alignment vertical="center"/>
      <protection/>
    </xf>
    <xf numFmtId="171" fontId="83" fillId="0" borderId="0" xfId="203" applyFont="1" applyFill="1" applyAlignment="1">
      <alignment vertical="center"/>
    </xf>
    <xf numFmtId="1" fontId="87" fillId="0" borderId="0" xfId="261" applyNumberFormat="1" applyFont="1" applyFill="1" applyAlignment="1">
      <alignment horizontal="center" vertical="center"/>
      <protection/>
    </xf>
    <xf numFmtId="1" fontId="87" fillId="0" borderId="0" xfId="144" applyNumberFormat="1" applyFont="1" applyFill="1" applyAlignment="1">
      <alignment horizontal="center" vertical="center"/>
    </xf>
    <xf numFmtId="1" fontId="87" fillId="0" borderId="21" xfId="144" applyNumberFormat="1" applyFont="1" applyFill="1" applyBorder="1" applyAlignment="1">
      <alignment horizontal="center" vertical="center"/>
    </xf>
    <xf numFmtId="1" fontId="87" fillId="0" borderId="21" xfId="261" applyNumberFormat="1" applyFont="1" applyFill="1" applyBorder="1" applyAlignment="1">
      <alignment vertical="top"/>
      <protection/>
    </xf>
    <xf numFmtId="1" fontId="87" fillId="0" borderId="21" xfId="261" applyNumberFormat="1" applyFont="1" applyFill="1" applyBorder="1" applyAlignment="1">
      <alignment horizontal="center" vertical="center"/>
      <protection/>
    </xf>
    <xf numFmtId="43" fontId="87" fillId="0" borderId="21" xfId="261" applyNumberFormat="1" applyFont="1" applyFill="1" applyBorder="1" applyAlignment="1">
      <alignment horizontal="center" vertical="center"/>
      <protection/>
    </xf>
    <xf numFmtId="1" fontId="87" fillId="0" borderId="21" xfId="203" applyNumberFormat="1" applyFont="1" applyFill="1" applyBorder="1" applyAlignment="1">
      <alignment horizontal="center" vertical="center"/>
    </xf>
    <xf numFmtId="1" fontId="83" fillId="0" borderId="21" xfId="203" applyNumberFormat="1" applyFont="1" applyFill="1" applyBorder="1" applyAlignment="1">
      <alignment horizontal="center" vertical="center"/>
    </xf>
    <xf numFmtId="1" fontId="83" fillId="0" borderId="0" xfId="261" applyNumberFormat="1" applyFont="1" applyFill="1" applyAlignment="1">
      <alignment horizontal="center" vertical="center"/>
      <protection/>
    </xf>
    <xf numFmtId="0" fontId="87" fillId="0" borderId="0" xfId="261" applyFont="1" applyFill="1" applyBorder="1" applyAlignment="1">
      <alignment vertical="center"/>
      <protection/>
    </xf>
    <xf numFmtId="0" fontId="83" fillId="0" borderId="0" xfId="261" applyFont="1" applyFill="1" applyAlignment="1">
      <alignment vertical="top"/>
      <protection/>
    </xf>
    <xf numFmtId="0" fontId="87" fillId="0" borderId="27" xfId="261" applyFont="1" applyFill="1" applyBorder="1" applyAlignment="1">
      <alignment horizontal="center" vertical="center"/>
      <protection/>
    </xf>
    <xf numFmtId="43" fontId="87" fillId="0" borderId="27" xfId="144" applyFont="1" applyFill="1" applyBorder="1" applyAlignment="1">
      <alignment horizontal="center" vertical="center"/>
    </xf>
    <xf numFmtId="43" fontId="87" fillId="0" borderId="27" xfId="144" applyFont="1" applyFill="1" applyBorder="1" applyAlignment="1">
      <alignment horizontal="center" vertical="center" wrapText="1"/>
    </xf>
    <xf numFmtId="1" fontId="87" fillId="0" borderId="27" xfId="261" applyNumberFormat="1" applyFont="1" applyFill="1" applyBorder="1" applyAlignment="1">
      <alignment vertical="top"/>
      <protection/>
    </xf>
    <xf numFmtId="177" fontId="87" fillId="0" borderId="27" xfId="144" applyNumberFormat="1" applyFont="1" applyFill="1" applyBorder="1" applyAlignment="1">
      <alignment horizontal="center" vertical="center"/>
    </xf>
    <xf numFmtId="43" fontId="87" fillId="0" borderId="27" xfId="261" applyNumberFormat="1" applyFont="1" applyFill="1" applyBorder="1" applyAlignment="1">
      <alignment horizontal="center" vertical="center" wrapText="1"/>
      <protection/>
    </xf>
    <xf numFmtId="171" fontId="87" fillId="0" borderId="27" xfId="203" applyFont="1" applyFill="1" applyBorder="1" applyAlignment="1">
      <alignment horizontal="center" vertical="center" wrapText="1"/>
    </xf>
    <xf numFmtId="0" fontId="87" fillId="0" borderId="0" xfId="261" applyFont="1" applyFill="1" applyAlignment="1">
      <alignment horizontal="center" vertical="center"/>
      <protection/>
    </xf>
    <xf numFmtId="0" fontId="87" fillId="0" borderId="23" xfId="0" applyFont="1" applyFill="1" applyBorder="1" applyAlignment="1">
      <alignment vertical="justify" wrapText="1"/>
    </xf>
    <xf numFmtId="43" fontId="87" fillId="0" borderId="23" xfId="81" applyNumberFormat="1" applyFont="1" applyFill="1" applyBorder="1" applyAlignment="1">
      <alignment vertical="top"/>
    </xf>
    <xf numFmtId="177" fontId="87" fillId="0" borderId="23" xfId="81" applyNumberFormat="1" applyFont="1" applyFill="1" applyBorder="1" applyAlignment="1">
      <alignment vertical="top"/>
    </xf>
    <xf numFmtId="177" fontId="87" fillId="0" borderId="23" xfId="81" applyNumberFormat="1" applyFont="1" applyFill="1" applyBorder="1" applyAlignment="1">
      <alignment horizontal="center" vertical="top"/>
    </xf>
    <xf numFmtId="0" fontId="87" fillId="0" borderId="23" xfId="0" applyFont="1" applyFill="1" applyBorder="1" applyAlignment="1">
      <alignment horizontal="center" vertical="top" wrapText="1"/>
    </xf>
    <xf numFmtId="43" fontId="87" fillId="0" borderId="23" xfId="81" applyNumberFormat="1" applyFont="1" applyFill="1" applyBorder="1" applyAlignment="1">
      <alignment horizontal="center" vertical="top" wrapText="1"/>
    </xf>
    <xf numFmtId="0" fontId="87" fillId="0" borderId="22" xfId="0" applyFont="1" applyFill="1" applyBorder="1" applyAlignment="1">
      <alignment vertical="justify" wrapText="1"/>
    </xf>
    <xf numFmtId="43" fontId="87" fillId="0" borderId="22" xfId="81" applyNumberFormat="1" applyFont="1" applyFill="1" applyBorder="1" applyAlignment="1">
      <alignment vertical="top"/>
    </xf>
    <xf numFmtId="177" fontId="87" fillId="0" borderId="22" xfId="81" applyNumberFormat="1" applyFont="1" applyFill="1" applyBorder="1" applyAlignment="1">
      <alignment vertical="top"/>
    </xf>
    <xf numFmtId="177" fontId="87" fillId="0" borderId="22" xfId="81" applyNumberFormat="1" applyFont="1" applyFill="1" applyBorder="1" applyAlignment="1">
      <alignment horizontal="center" vertical="top"/>
    </xf>
    <xf numFmtId="0" fontId="87" fillId="0" borderId="22" xfId="0" applyFont="1" applyFill="1" applyBorder="1" applyAlignment="1">
      <alignment horizontal="center" vertical="top" wrapText="1"/>
    </xf>
    <xf numFmtId="43" fontId="87" fillId="0" borderId="22" xfId="81" applyNumberFormat="1" applyFont="1" applyFill="1" applyBorder="1" applyAlignment="1">
      <alignment horizontal="center" vertical="top" wrapText="1"/>
    </xf>
    <xf numFmtId="171" fontId="87" fillId="0" borderId="22" xfId="203" applyFont="1" applyFill="1" applyBorder="1" applyAlignment="1">
      <alignment horizontal="center" vertical="top" wrapText="1"/>
    </xf>
    <xf numFmtId="171" fontId="88" fillId="0" borderId="23" xfId="203" applyFont="1" applyFill="1" applyBorder="1" applyAlignment="1">
      <alignment horizontal="center" vertical="top" wrapText="1"/>
    </xf>
    <xf numFmtId="43" fontId="83" fillId="0" borderId="0" xfId="261" applyNumberFormat="1" applyFont="1" applyFill="1" applyAlignment="1">
      <alignment vertical="top"/>
      <protection/>
    </xf>
    <xf numFmtId="0" fontId="86" fillId="0" borderId="0" xfId="261" applyFont="1" applyFill="1" applyAlignment="1">
      <alignment horizontal="center" vertical="top"/>
      <protection/>
    </xf>
    <xf numFmtId="171" fontId="87" fillId="0" borderId="23" xfId="81" applyFont="1" applyFill="1" applyBorder="1" applyAlignment="1">
      <alignment vertical="top"/>
    </xf>
    <xf numFmtId="177" fontId="87" fillId="0" borderId="25" xfId="81" applyNumberFormat="1" applyFont="1" applyFill="1" applyBorder="1" applyAlignment="1">
      <alignment horizontal="center" vertical="top"/>
    </xf>
    <xf numFmtId="0" fontId="87" fillId="0" borderId="0" xfId="0" applyFont="1" applyFill="1" applyBorder="1" applyAlignment="1">
      <alignment horizontal="center" vertical="top" wrapText="1"/>
    </xf>
    <xf numFmtId="0" fontId="87" fillId="0" borderId="24" xfId="0" applyFont="1" applyFill="1" applyBorder="1" applyAlignment="1">
      <alignment vertical="justify" wrapText="1"/>
    </xf>
    <xf numFmtId="171" fontId="87" fillId="0" borderId="25" xfId="81" applyFont="1" applyFill="1" applyBorder="1" applyAlignment="1">
      <alignment vertical="top"/>
    </xf>
    <xf numFmtId="0" fontId="87" fillId="0" borderId="24" xfId="0" applyFont="1" applyFill="1" applyBorder="1" applyAlignment="1">
      <alignment vertical="top" wrapText="1"/>
    </xf>
    <xf numFmtId="171" fontId="87" fillId="0" borderId="24" xfId="81" applyFont="1" applyFill="1" applyBorder="1" applyAlignment="1">
      <alignment vertical="top"/>
    </xf>
    <xf numFmtId="177" fontId="87" fillId="0" borderId="24" xfId="81" applyNumberFormat="1" applyFont="1" applyFill="1" applyBorder="1" applyAlignment="1">
      <alignment horizontal="center" vertical="top"/>
    </xf>
    <xf numFmtId="0" fontId="87" fillId="0" borderId="33" xfId="0" applyFont="1" applyFill="1" applyBorder="1" applyAlignment="1">
      <alignment horizontal="center" vertical="top"/>
    </xf>
    <xf numFmtId="43" fontId="87" fillId="0" borderId="24" xfId="81" applyNumberFormat="1" applyFont="1" applyFill="1" applyBorder="1" applyAlignment="1">
      <alignment horizontal="center" vertical="top" wrapText="1"/>
    </xf>
    <xf numFmtId="43" fontId="87" fillId="0" borderId="24" xfId="81" applyNumberFormat="1" applyFont="1" applyFill="1" applyBorder="1" applyAlignment="1">
      <alignment horizontal="left" vertical="top"/>
    </xf>
    <xf numFmtId="177" fontId="87" fillId="0" borderId="24" xfId="81" applyNumberFormat="1" applyFont="1" applyFill="1" applyBorder="1" applyAlignment="1">
      <alignment horizontal="left" vertical="top" wrapText="1"/>
    </xf>
    <xf numFmtId="0" fontId="87" fillId="0" borderId="24" xfId="0" applyFont="1" applyFill="1" applyBorder="1" applyAlignment="1">
      <alignment horizontal="center" vertical="top" wrapText="1"/>
    </xf>
    <xf numFmtId="43" fontId="87" fillId="0" borderId="24" xfId="81" applyNumberFormat="1" applyFont="1" applyFill="1" applyBorder="1" applyAlignment="1">
      <alignment horizontal="left" vertical="top" wrapText="1"/>
    </xf>
    <xf numFmtId="0" fontId="83" fillId="0" borderId="0" xfId="303" applyFont="1" applyFill="1" applyAlignment="1">
      <alignment horizontal="center" vertical="top"/>
      <protection/>
    </xf>
    <xf numFmtId="0" fontId="87" fillId="13" borderId="25" xfId="0" applyFont="1" applyFill="1" applyBorder="1" applyAlignment="1">
      <alignment vertical="justify" wrapText="1"/>
    </xf>
    <xf numFmtId="171" fontId="87" fillId="13" borderId="25" xfId="81" applyFont="1" applyFill="1" applyBorder="1" applyAlignment="1">
      <alignment vertical="top"/>
    </xf>
    <xf numFmtId="177" fontId="87" fillId="13" borderId="25" xfId="81" applyNumberFormat="1" applyFont="1" applyFill="1" applyBorder="1" applyAlignment="1">
      <alignment horizontal="center" vertical="top" wrapText="1"/>
    </xf>
    <xf numFmtId="0" fontId="87" fillId="13" borderId="25" xfId="0" applyFont="1" applyFill="1" applyBorder="1" applyAlignment="1">
      <alignment horizontal="center" vertical="top" wrapText="1"/>
    </xf>
    <xf numFmtId="43" fontId="87" fillId="13" borderId="25" xfId="81" applyNumberFormat="1" applyFont="1" applyFill="1" applyBorder="1" applyAlignment="1">
      <alignment horizontal="center" vertical="top" wrapText="1"/>
    </xf>
    <xf numFmtId="171" fontId="87" fillId="13" borderId="25" xfId="115" applyNumberFormat="1" applyFont="1" applyFill="1" applyBorder="1" applyAlignment="1">
      <alignment vertical="top"/>
      <protection/>
    </xf>
    <xf numFmtId="177" fontId="87" fillId="13" borderId="25" xfId="81" applyNumberFormat="1" applyFont="1" applyFill="1" applyBorder="1" applyAlignment="1">
      <alignment horizontal="center" vertical="top"/>
    </xf>
    <xf numFmtId="171" fontId="87" fillId="13" borderId="25" xfId="203" applyFont="1" applyFill="1" applyBorder="1" applyAlignment="1">
      <alignment horizontal="center" vertical="top" wrapText="1"/>
    </xf>
    <xf numFmtId="171" fontId="88" fillId="13" borderId="23" xfId="203" applyFont="1" applyFill="1" applyBorder="1" applyAlignment="1">
      <alignment horizontal="center" vertical="top" wrapText="1"/>
    </xf>
    <xf numFmtId="0" fontId="87" fillId="13" borderId="25" xfId="0" applyFont="1" applyFill="1" applyBorder="1" applyAlignment="1">
      <alignment vertical="top" wrapText="1"/>
    </xf>
    <xf numFmtId="171" fontId="87" fillId="13" borderId="25" xfId="81" applyFont="1" applyFill="1" applyBorder="1" applyAlignment="1">
      <alignment horizontal="left" vertical="top"/>
    </xf>
    <xf numFmtId="177" fontId="87" fillId="13" borderId="25" xfId="81" applyNumberFormat="1" applyFont="1" applyFill="1" applyBorder="1" applyAlignment="1">
      <alignment horizontal="left" vertical="top" wrapText="1"/>
    </xf>
    <xf numFmtId="0" fontId="87" fillId="13" borderId="25" xfId="0" applyFont="1" applyFill="1" applyBorder="1" applyAlignment="1">
      <alignment horizontal="left" vertical="top" wrapText="1"/>
    </xf>
    <xf numFmtId="43" fontId="87" fillId="13" borderId="25" xfId="81" applyNumberFormat="1" applyFont="1" applyFill="1" applyBorder="1" applyAlignment="1">
      <alignment horizontal="left" vertical="top" wrapText="1"/>
    </xf>
    <xf numFmtId="0" fontId="89" fillId="13" borderId="25" xfId="0" applyFont="1" applyFill="1" applyBorder="1" applyAlignment="1">
      <alignment horizontal="left" vertical="center" wrapText="1"/>
    </xf>
    <xf numFmtId="43" fontId="87" fillId="13" borderId="25" xfId="81" applyNumberFormat="1" applyFont="1" applyFill="1" applyBorder="1" applyAlignment="1">
      <alignment vertical="top"/>
    </xf>
    <xf numFmtId="0" fontId="87" fillId="13" borderId="25" xfId="0" applyFont="1" applyFill="1" applyBorder="1" applyAlignment="1">
      <alignment horizontal="center" vertical="top"/>
    </xf>
    <xf numFmtId="0" fontId="87" fillId="13" borderId="23" xfId="0" applyFont="1" applyFill="1" applyBorder="1" applyAlignment="1">
      <alignment vertical="top" wrapText="1"/>
    </xf>
    <xf numFmtId="171" fontId="87" fillId="13" borderId="23" xfId="81" applyFont="1" applyFill="1" applyBorder="1" applyAlignment="1">
      <alignment vertical="top"/>
    </xf>
    <xf numFmtId="177" fontId="87" fillId="13" borderId="23" xfId="81" applyNumberFormat="1" applyFont="1" applyFill="1" applyBorder="1" applyAlignment="1">
      <alignment horizontal="center" vertical="top" wrapText="1"/>
    </xf>
    <xf numFmtId="0" fontId="87" fillId="13" borderId="23" xfId="0" applyFont="1" applyFill="1" applyBorder="1" applyAlignment="1">
      <alignment horizontal="center" vertical="top" wrapText="1"/>
    </xf>
    <xf numFmtId="43" fontId="87" fillId="13" borderId="23" xfId="81" applyNumberFormat="1" applyFont="1" applyFill="1" applyBorder="1" applyAlignment="1">
      <alignment horizontal="center" vertical="top" wrapText="1"/>
    </xf>
    <xf numFmtId="0" fontId="87" fillId="13" borderId="23" xfId="0" applyFont="1" applyFill="1" applyBorder="1" applyAlignment="1">
      <alignment vertical="center" wrapText="1"/>
    </xf>
    <xf numFmtId="43" fontId="90" fillId="13" borderId="25" xfId="81" applyNumberFormat="1" applyFont="1" applyFill="1" applyBorder="1" applyAlignment="1">
      <alignment vertical="top"/>
    </xf>
    <xf numFmtId="43" fontId="90" fillId="13" borderId="25" xfId="81" applyNumberFormat="1" applyFont="1" applyFill="1" applyBorder="1" applyAlignment="1">
      <alignment horizontal="center" vertical="top" wrapText="1"/>
    </xf>
    <xf numFmtId="171" fontId="90" fillId="13" borderId="25" xfId="203" applyFont="1" applyFill="1" applyBorder="1" applyAlignment="1">
      <alignment horizontal="center" vertical="top" wrapText="1"/>
    </xf>
    <xf numFmtId="171" fontId="91" fillId="13" borderId="23" xfId="203" applyFont="1" applyFill="1" applyBorder="1" applyAlignment="1">
      <alignment horizontal="center" vertical="top" wrapText="1"/>
    </xf>
    <xf numFmtId="0" fontId="92" fillId="0" borderId="0" xfId="261" applyFont="1" applyFill="1" applyAlignment="1">
      <alignment horizontal="center" vertical="top"/>
      <protection/>
    </xf>
    <xf numFmtId="171" fontId="87" fillId="0" borderId="22" xfId="115" applyNumberFormat="1" applyFont="1" applyFill="1" applyBorder="1" applyAlignment="1">
      <alignment vertical="top"/>
      <protection/>
    </xf>
    <xf numFmtId="0" fontId="87" fillId="0" borderId="22" xfId="0" applyFont="1" applyFill="1" applyBorder="1" applyAlignment="1">
      <alignment vertical="center" wrapText="1"/>
    </xf>
    <xf numFmtId="0" fontId="87" fillId="0" borderId="22" xfId="0" applyFont="1" applyFill="1" applyBorder="1" applyAlignment="1">
      <alignment vertical="top" wrapText="1"/>
    </xf>
    <xf numFmtId="171" fontId="87" fillId="0" borderId="22" xfId="81" applyFont="1" applyFill="1" applyBorder="1" applyAlignment="1">
      <alignment vertical="top"/>
    </xf>
    <xf numFmtId="3" fontId="87" fillId="0" borderId="22" xfId="191" applyNumberFormat="1" applyFont="1" applyFill="1" applyBorder="1" applyAlignment="1">
      <alignment horizontal="right" vertical="top" wrapText="1"/>
    </xf>
    <xf numFmtId="3" fontId="87" fillId="0" borderId="22" xfId="191" applyNumberFormat="1" applyFont="1" applyFill="1" applyBorder="1" applyAlignment="1">
      <alignment horizontal="center" vertical="top" wrapText="1"/>
    </xf>
    <xf numFmtId="43" fontId="87" fillId="0" borderId="23" xfId="81" applyNumberFormat="1" applyFont="1" applyFill="1" applyBorder="1" applyAlignment="1">
      <alignment horizontal="center" vertical="top"/>
    </xf>
    <xf numFmtId="177" fontId="87" fillId="0" borderId="25" xfId="144" applyNumberFormat="1" applyFont="1" applyFill="1" applyBorder="1" applyAlignment="1">
      <alignment horizontal="center" vertical="top" wrapText="1"/>
    </xf>
    <xf numFmtId="0" fontId="87" fillId="0" borderId="24" xfId="304" applyFont="1" applyFill="1" applyBorder="1" applyAlignment="1">
      <alignment horizontal="center" vertical="top"/>
      <protection/>
    </xf>
    <xf numFmtId="171" fontId="87" fillId="0" borderId="23" xfId="203" applyFont="1" applyFill="1" applyBorder="1" applyAlignment="1">
      <alignment horizontal="center" vertical="top" wrapText="1"/>
    </xf>
    <xf numFmtId="177" fontId="87" fillId="0" borderId="22" xfId="81" applyNumberFormat="1" applyFont="1" applyFill="1" applyBorder="1" applyAlignment="1">
      <alignment horizontal="center" vertical="top" wrapText="1"/>
    </xf>
    <xf numFmtId="0" fontId="87" fillId="0" borderId="22" xfId="0" applyFont="1" applyFill="1" applyBorder="1" applyAlignment="1">
      <alignment horizontal="center" vertical="top"/>
    </xf>
    <xf numFmtId="0" fontId="87" fillId="0" borderId="24" xfId="261" applyFont="1" applyFill="1" applyBorder="1" applyAlignment="1">
      <alignment vertical="top" wrapText="1"/>
      <protection/>
    </xf>
    <xf numFmtId="171" fontId="87" fillId="0" borderId="22" xfId="81" applyFont="1" applyFill="1" applyBorder="1" applyAlignment="1">
      <alignment horizontal="left" vertical="top"/>
    </xf>
    <xf numFmtId="0" fontId="87" fillId="0" borderId="22" xfId="261" applyFont="1" applyFill="1" applyBorder="1" applyAlignment="1">
      <alignment horizontal="right" vertical="top"/>
      <protection/>
    </xf>
    <xf numFmtId="0" fontId="87" fillId="0" borderId="22" xfId="261" applyFont="1" applyFill="1" applyBorder="1" applyAlignment="1">
      <alignment horizontal="center" vertical="top"/>
      <protection/>
    </xf>
    <xf numFmtId="3" fontId="87" fillId="0" borderId="22" xfId="81" applyNumberFormat="1" applyFont="1" applyFill="1" applyBorder="1" applyAlignment="1">
      <alignment horizontal="right" vertical="top" wrapText="1"/>
    </xf>
    <xf numFmtId="43" fontId="86" fillId="0" borderId="0" xfId="261" applyNumberFormat="1" applyFont="1" applyFill="1" applyAlignment="1">
      <alignment horizontal="center" vertical="top"/>
      <protection/>
    </xf>
    <xf numFmtId="171" fontId="87" fillId="0" borderId="23" xfId="81" applyFont="1" applyFill="1" applyBorder="1" applyAlignment="1">
      <alignment horizontal="center" vertical="top"/>
    </xf>
    <xf numFmtId="171" fontId="87" fillId="0" borderId="22" xfId="305" applyNumberFormat="1" applyFont="1" applyFill="1" applyBorder="1" applyAlignment="1">
      <alignment horizontal="center" vertical="top"/>
      <protection/>
    </xf>
    <xf numFmtId="43" fontId="87" fillId="0" borderId="24" xfId="81" applyNumberFormat="1" applyFont="1" applyFill="1" applyBorder="1" applyAlignment="1">
      <alignment vertical="top" wrapText="1"/>
    </xf>
    <xf numFmtId="43" fontId="87" fillId="0" borderId="24" xfId="81" applyNumberFormat="1" applyFont="1" applyFill="1" applyBorder="1" applyAlignment="1">
      <alignment vertical="top"/>
    </xf>
    <xf numFmtId="43" fontId="87" fillId="0" borderId="24" xfId="81" applyNumberFormat="1" applyFont="1" applyFill="1" applyBorder="1" applyAlignment="1">
      <alignment horizontal="center" vertical="top"/>
    </xf>
    <xf numFmtId="177" fontId="87" fillId="0" borderId="22" xfId="190" applyFont="1" applyFill="1" applyBorder="1" applyAlignment="1">
      <alignment horizontal="center" vertical="top"/>
    </xf>
    <xf numFmtId="0" fontId="87" fillId="0" borderId="22" xfId="303" applyFont="1" applyFill="1" applyBorder="1" applyAlignment="1">
      <alignment horizontal="center" vertical="top"/>
      <protection/>
    </xf>
    <xf numFmtId="43" fontId="87" fillId="0" borderId="24" xfId="81" applyNumberFormat="1" applyFont="1" applyFill="1" applyBorder="1" applyAlignment="1">
      <alignment vertical="justify" wrapText="1"/>
    </xf>
    <xf numFmtId="0" fontId="87" fillId="13" borderId="24" xfId="0" applyFont="1" applyFill="1" applyBorder="1" applyAlignment="1">
      <alignment vertical="justify" wrapText="1"/>
    </xf>
    <xf numFmtId="171" fontId="87" fillId="13" borderId="24" xfId="81" applyFont="1" applyFill="1" applyBorder="1" applyAlignment="1">
      <alignment vertical="justify"/>
    </xf>
    <xf numFmtId="3" fontId="87" fillId="13" borderId="24" xfId="81" applyNumberFormat="1" applyFont="1" applyFill="1" applyBorder="1" applyAlignment="1">
      <alignment vertical="justify" wrapText="1"/>
    </xf>
    <xf numFmtId="3" fontId="87" fillId="13" borderId="24" xfId="0" applyNumberFormat="1" applyFont="1" applyFill="1" applyBorder="1" applyAlignment="1">
      <alignment horizontal="center" vertical="justify" wrapText="1"/>
    </xf>
    <xf numFmtId="43" fontId="87" fillId="13" borderId="24" xfId="81" applyNumberFormat="1" applyFont="1" applyFill="1" applyBorder="1" applyAlignment="1">
      <alignment vertical="justify" wrapText="1"/>
    </xf>
    <xf numFmtId="0" fontId="89" fillId="13" borderId="25" xfId="0" applyFont="1" applyFill="1" applyBorder="1" applyAlignment="1">
      <alignment vertical="center" wrapText="1"/>
    </xf>
    <xf numFmtId="43" fontId="87" fillId="13" borderId="23" xfId="81" applyNumberFormat="1" applyFont="1" applyFill="1" applyBorder="1" applyAlignment="1">
      <alignment vertical="top"/>
    </xf>
    <xf numFmtId="171" fontId="87" fillId="13" borderId="23" xfId="203" applyFont="1" applyFill="1" applyBorder="1" applyAlignment="1">
      <alignment horizontal="center" vertical="top" wrapText="1"/>
    </xf>
    <xf numFmtId="171" fontId="93" fillId="13" borderId="23" xfId="203" applyFont="1" applyFill="1" applyBorder="1" applyAlignment="1">
      <alignment horizontal="center" vertical="top" wrapText="1"/>
    </xf>
    <xf numFmtId="0" fontId="83" fillId="0" borderId="0" xfId="261" applyFont="1" applyFill="1" applyAlignment="1">
      <alignment vertical="justify"/>
      <protection/>
    </xf>
    <xf numFmtId="43" fontId="83" fillId="0" borderId="0" xfId="261" applyNumberFormat="1" applyFont="1" applyFill="1" applyAlignment="1">
      <alignment vertical="justify"/>
      <protection/>
    </xf>
    <xf numFmtId="0" fontId="86" fillId="0" borderId="0" xfId="261" applyFont="1" applyFill="1" applyAlignment="1">
      <alignment vertical="justify"/>
      <protection/>
    </xf>
    <xf numFmtId="0" fontId="32" fillId="0" borderId="22" xfId="0" applyFont="1" applyFill="1" applyBorder="1" applyAlignment="1">
      <alignment vertical="top" wrapText="1"/>
    </xf>
    <xf numFmtId="171" fontId="29" fillId="0" borderId="22" xfId="81" applyFont="1" applyFill="1" applyBorder="1" applyAlignment="1">
      <alignment vertical="top"/>
    </xf>
    <xf numFmtId="43" fontId="29" fillId="0" borderId="22" xfId="81" applyNumberFormat="1" applyFont="1" applyFill="1" applyBorder="1" applyAlignment="1">
      <alignment horizontal="center" vertical="top" wrapText="1"/>
    </xf>
    <xf numFmtId="171" fontId="88" fillId="0" borderId="25" xfId="203" applyFont="1" applyFill="1" applyBorder="1" applyAlignment="1">
      <alignment horizontal="center" vertical="top" wrapText="1"/>
    </xf>
    <xf numFmtId="0" fontId="29" fillId="13" borderId="24" xfId="261" applyFont="1" applyFill="1" applyBorder="1" applyAlignment="1">
      <alignment vertical="top" wrapText="1"/>
      <protection/>
    </xf>
    <xf numFmtId="171" fontId="29" fillId="13" borderId="24" xfId="81" applyFont="1" applyFill="1" applyBorder="1" applyAlignment="1">
      <alignment horizontal="left" vertical="top"/>
    </xf>
    <xf numFmtId="0" fontId="87" fillId="13" borderId="24" xfId="261" applyFont="1" applyFill="1" applyBorder="1" applyAlignment="1">
      <alignment horizontal="right" vertical="top"/>
      <protection/>
    </xf>
    <xf numFmtId="0" fontId="87" fillId="13" borderId="24" xfId="261" applyFont="1" applyFill="1" applyBorder="1" applyAlignment="1">
      <alignment horizontal="center" vertical="top"/>
      <protection/>
    </xf>
    <xf numFmtId="43" fontId="29" fillId="13" borderId="24" xfId="261" applyNumberFormat="1" applyFont="1" applyFill="1" applyBorder="1" applyAlignment="1">
      <alignment horizontal="left" vertical="top"/>
      <protection/>
    </xf>
    <xf numFmtId="0" fontId="87" fillId="13" borderId="24" xfId="261" applyFont="1" applyFill="1" applyBorder="1" applyAlignment="1">
      <alignment vertical="top" wrapText="1"/>
      <protection/>
    </xf>
    <xf numFmtId="171" fontId="87" fillId="13" borderId="24" xfId="261" applyNumberFormat="1" applyFont="1" applyFill="1" applyBorder="1" applyAlignment="1">
      <alignment horizontal="center" vertical="top"/>
      <protection/>
    </xf>
    <xf numFmtId="177" fontId="87" fillId="13" borderId="24" xfId="144" applyNumberFormat="1" applyFont="1" applyFill="1" applyBorder="1" applyAlignment="1">
      <alignment vertical="top"/>
    </xf>
    <xf numFmtId="0" fontId="87" fillId="13" borderId="24" xfId="144" applyNumberFormat="1" applyFont="1" applyFill="1" applyBorder="1" applyAlignment="1">
      <alignment horizontal="center" vertical="top"/>
    </xf>
    <xf numFmtId="43" fontId="87" fillId="13" borderId="24" xfId="144" applyNumberFormat="1" applyFont="1" applyFill="1" applyBorder="1" applyAlignment="1">
      <alignment vertical="top"/>
    </xf>
    <xf numFmtId="171" fontId="87" fillId="13" borderId="24" xfId="203" applyFont="1" applyFill="1" applyBorder="1" applyAlignment="1">
      <alignment horizontal="center" vertical="top"/>
    </xf>
    <xf numFmtId="171" fontId="87" fillId="13" borderId="34" xfId="203" applyFont="1" applyFill="1" applyBorder="1" applyAlignment="1">
      <alignment horizontal="center" vertical="top"/>
    </xf>
    <xf numFmtId="171" fontId="83" fillId="0" borderId="22" xfId="203" applyFont="1" applyFill="1" applyBorder="1" applyAlignment="1">
      <alignment horizontal="center" vertical="top"/>
    </xf>
    <xf numFmtId="171" fontId="89" fillId="13" borderId="22" xfId="81" applyFont="1" applyFill="1" applyBorder="1" applyAlignment="1">
      <alignment vertical="center"/>
    </xf>
    <xf numFmtId="171" fontId="94" fillId="13" borderId="22" xfId="81" applyFont="1" applyFill="1" applyBorder="1" applyAlignment="1">
      <alignment vertical="center"/>
    </xf>
    <xf numFmtId="0" fontId="87" fillId="13" borderId="22" xfId="261" applyFont="1" applyFill="1" applyBorder="1" applyAlignment="1">
      <alignment vertical="top" wrapText="1"/>
      <protection/>
    </xf>
    <xf numFmtId="171" fontId="87" fillId="13" borderId="22" xfId="261" applyNumberFormat="1" applyFont="1" applyFill="1" applyBorder="1" applyAlignment="1">
      <alignment horizontal="center" vertical="top"/>
      <protection/>
    </xf>
    <xf numFmtId="177" fontId="87" fillId="13" borderId="22" xfId="144" applyNumberFormat="1" applyFont="1" applyFill="1" applyBorder="1" applyAlignment="1">
      <alignment vertical="top"/>
    </xf>
    <xf numFmtId="0" fontId="87" fillId="13" borderId="22" xfId="144" applyNumberFormat="1" applyFont="1" applyFill="1" applyBorder="1" applyAlignment="1">
      <alignment horizontal="center" vertical="top"/>
    </xf>
    <xf numFmtId="43" fontId="87" fillId="13" borderId="22" xfId="144" applyNumberFormat="1" applyFont="1" applyFill="1" applyBorder="1" applyAlignment="1">
      <alignment vertical="top"/>
    </xf>
    <xf numFmtId="171" fontId="87" fillId="13" borderId="22" xfId="203" applyFont="1" applyFill="1" applyBorder="1" applyAlignment="1">
      <alignment vertical="center"/>
    </xf>
    <xf numFmtId="171" fontId="83" fillId="0" borderId="22" xfId="203" applyFont="1" applyFill="1" applyBorder="1" applyAlignment="1">
      <alignment vertical="center"/>
    </xf>
    <xf numFmtId="0" fontId="83" fillId="0" borderId="0" xfId="261" applyFont="1" applyFill="1" applyBorder="1" applyAlignment="1">
      <alignment vertical="center"/>
      <protection/>
    </xf>
    <xf numFmtId="0" fontId="83" fillId="0" borderId="0" xfId="261" applyFont="1" applyFill="1">
      <alignment/>
      <protection/>
    </xf>
    <xf numFmtId="171" fontId="89" fillId="13" borderId="23" xfId="81" applyFont="1" applyFill="1" applyBorder="1" applyAlignment="1">
      <alignment vertical="center"/>
    </xf>
    <xf numFmtId="171" fontId="94" fillId="13" borderId="23" xfId="81" applyFont="1" applyFill="1" applyBorder="1" applyAlignment="1">
      <alignment vertical="center"/>
    </xf>
    <xf numFmtId="0" fontId="87" fillId="13" borderId="25" xfId="261" applyFont="1" applyFill="1" applyBorder="1" applyAlignment="1">
      <alignment vertical="top" wrapText="1"/>
      <protection/>
    </xf>
    <xf numFmtId="171" fontId="87" fillId="13" borderId="25" xfId="261" applyNumberFormat="1" applyFont="1" applyFill="1" applyBorder="1" applyAlignment="1">
      <alignment horizontal="center" vertical="top"/>
      <protection/>
    </xf>
    <xf numFmtId="177" fontId="87" fillId="13" borderId="25" xfId="144" applyNumberFormat="1" applyFont="1" applyFill="1" applyBorder="1" applyAlignment="1">
      <alignment vertical="top"/>
    </xf>
    <xf numFmtId="0" fontId="87" fillId="13" borderId="25" xfId="144" applyNumberFormat="1" applyFont="1" applyFill="1" applyBorder="1" applyAlignment="1">
      <alignment horizontal="center" vertical="top"/>
    </xf>
    <xf numFmtId="43" fontId="87" fillId="13" borderId="25" xfId="144" applyNumberFormat="1" applyFont="1" applyFill="1" applyBorder="1" applyAlignment="1">
      <alignment vertical="top"/>
    </xf>
    <xf numFmtId="171" fontId="87" fillId="13" borderId="25" xfId="203" applyFont="1" applyFill="1" applyBorder="1" applyAlignment="1">
      <alignment vertical="center"/>
    </xf>
    <xf numFmtId="171" fontId="87" fillId="13" borderId="35" xfId="203" applyFont="1" applyFill="1" applyBorder="1" applyAlignment="1">
      <alignment vertical="center"/>
    </xf>
    <xf numFmtId="0" fontId="29" fillId="13" borderId="26" xfId="261" applyFont="1" applyFill="1" applyBorder="1" applyAlignment="1">
      <alignment vertical="top" wrapText="1"/>
      <protection/>
    </xf>
    <xf numFmtId="0" fontId="87" fillId="13" borderId="26" xfId="261" applyFont="1" applyFill="1" applyBorder="1" applyAlignment="1">
      <alignment vertical="top" wrapText="1"/>
      <protection/>
    </xf>
    <xf numFmtId="171" fontId="87" fillId="13" borderId="26" xfId="261" applyNumberFormat="1" applyFont="1" applyFill="1" applyBorder="1" applyAlignment="1">
      <alignment horizontal="center" vertical="top"/>
      <protection/>
    </xf>
    <xf numFmtId="177" fontId="87" fillId="13" borderId="26" xfId="144" applyNumberFormat="1" applyFont="1" applyFill="1" applyBorder="1" applyAlignment="1">
      <alignment vertical="top"/>
    </xf>
    <xf numFmtId="0" fontId="87" fillId="13" borderId="26" xfId="144" applyNumberFormat="1" applyFont="1" applyFill="1" applyBorder="1" applyAlignment="1">
      <alignment horizontal="center" vertical="top"/>
    </xf>
    <xf numFmtId="43" fontId="87" fillId="13" borderId="26" xfId="144" applyNumberFormat="1" applyFont="1" applyFill="1" applyBorder="1" applyAlignment="1">
      <alignment vertical="top"/>
    </xf>
    <xf numFmtId="171" fontId="87" fillId="13" borderId="26" xfId="203" applyFont="1" applyFill="1" applyBorder="1" applyAlignment="1">
      <alignment vertical="center"/>
    </xf>
    <xf numFmtId="171" fontId="87" fillId="13" borderId="36" xfId="203" applyFont="1" applyFill="1" applyBorder="1" applyAlignment="1">
      <alignment vertical="center"/>
    </xf>
    <xf numFmtId="171" fontId="83" fillId="13" borderId="25" xfId="203" applyFont="1" applyFill="1" applyBorder="1" applyAlignment="1">
      <alignment vertical="center"/>
    </xf>
    <xf numFmtId="0" fontId="83" fillId="0" borderId="0" xfId="261" applyFont="1" applyFill="1" applyBorder="1">
      <alignment/>
      <protection/>
    </xf>
    <xf numFmtId="0" fontId="30" fillId="15" borderId="28" xfId="261" applyFont="1" applyFill="1" applyBorder="1" applyAlignment="1">
      <alignment horizontal="center" vertical="top"/>
      <protection/>
    </xf>
    <xf numFmtId="43" fontId="30" fillId="15" borderId="28" xfId="261" applyNumberFormat="1" applyFont="1" applyFill="1" applyBorder="1" applyAlignment="1">
      <alignment horizontal="center" vertical="top"/>
      <protection/>
    </xf>
    <xf numFmtId="43" fontId="29" fillId="15" borderId="28" xfId="144" applyFont="1" applyFill="1" applyBorder="1" applyAlignment="1">
      <alignment vertical="top"/>
    </xf>
    <xf numFmtId="43" fontId="87" fillId="15" borderId="28" xfId="144" applyFont="1" applyFill="1" applyBorder="1" applyAlignment="1">
      <alignment vertical="top"/>
    </xf>
    <xf numFmtId="43" fontId="29" fillId="15" borderId="28" xfId="144" applyNumberFormat="1" applyFont="1" applyFill="1" applyBorder="1" applyAlignment="1">
      <alignment vertical="top"/>
    </xf>
    <xf numFmtId="0" fontId="94" fillId="15" borderId="28" xfId="261" applyFont="1" applyFill="1" applyBorder="1" applyAlignment="1">
      <alignment horizontal="center" vertical="center"/>
      <protection/>
    </xf>
    <xf numFmtId="43" fontId="94" fillId="15" borderId="28" xfId="81" applyNumberFormat="1" applyFont="1" applyFill="1" applyBorder="1" applyAlignment="1">
      <alignment vertical="top"/>
    </xf>
    <xf numFmtId="0" fontId="94" fillId="15" borderId="28" xfId="261" applyFont="1" applyFill="1" applyBorder="1" applyAlignment="1">
      <alignment vertical="center"/>
      <protection/>
    </xf>
    <xf numFmtId="43" fontId="94" fillId="15" borderId="28" xfId="261" applyNumberFormat="1" applyFont="1" applyFill="1" applyBorder="1" applyAlignment="1">
      <alignment horizontal="center" vertical="center"/>
      <protection/>
    </xf>
    <xf numFmtId="171" fontId="87" fillId="15" borderId="28" xfId="203" applyFont="1" applyFill="1" applyBorder="1" applyAlignment="1">
      <alignment/>
    </xf>
    <xf numFmtId="171" fontId="87" fillId="15" borderId="37" xfId="203" applyFont="1" applyFill="1" applyBorder="1" applyAlignment="1">
      <alignment/>
    </xf>
    <xf numFmtId="171" fontId="83" fillId="0" borderId="28" xfId="203" applyFont="1" applyFill="1" applyBorder="1" applyAlignment="1">
      <alignment/>
    </xf>
    <xf numFmtId="0" fontId="87" fillId="0" borderId="0" xfId="261" applyFont="1" applyFill="1" applyAlignment="1">
      <alignment/>
      <protection/>
    </xf>
    <xf numFmtId="43" fontId="87" fillId="0" borderId="0" xfId="144" applyFont="1" applyFill="1" applyAlignment="1">
      <alignment/>
    </xf>
    <xf numFmtId="1" fontId="87" fillId="0" borderId="0" xfId="261" applyNumberFormat="1" applyFont="1" applyFill="1" applyAlignment="1">
      <alignment vertical="top"/>
      <protection/>
    </xf>
    <xf numFmtId="0" fontId="87" fillId="0" borderId="0" xfId="261" applyFont="1" applyFill="1" applyAlignment="1">
      <alignment horizontal="center"/>
      <protection/>
    </xf>
    <xf numFmtId="0" fontId="87" fillId="0" borderId="0" xfId="261" applyFont="1" applyFill="1">
      <alignment/>
      <protection/>
    </xf>
    <xf numFmtId="171" fontId="87" fillId="0" borderId="0" xfId="81" applyFont="1" applyFill="1" applyAlignment="1">
      <alignment/>
    </xf>
    <xf numFmtId="43" fontId="87" fillId="0" borderId="0" xfId="261" applyNumberFormat="1" applyFont="1" applyFill="1">
      <alignment/>
      <protection/>
    </xf>
    <xf numFmtId="171" fontId="87" fillId="0" borderId="0" xfId="203" applyFont="1" applyFill="1" applyAlignment="1">
      <alignment/>
    </xf>
    <xf numFmtId="171" fontId="83" fillId="0" borderId="0" xfId="203" applyFont="1" applyFill="1" applyAlignment="1">
      <alignment/>
    </xf>
    <xf numFmtId="177" fontId="87" fillId="0" borderId="0" xfId="261" applyNumberFormat="1" applyFont="1" applyFill="1" applyAlignment="1">
      <alignment/>
      <protection/>
    </xf>
    <xf numFmtId="0" fontId="94" fillId="0" borderId="0" xfId="261" applyFont="1" applyFill="1" applyAlignment="1">
      <alignment/>
      <protection/>
    </xf>
    <xf numFmtId="43" fontId="94" fillId="0" borderId="0" xfId="144" applyFont="1" applyFill="1" applyAlignment="1">
      <alignment/>
    </xf>
    <xf numFmtId="0" fontId="30" fillId="0" borderId="0" xfId="0" applyFont="1" applyBorder="1" applyAlignment="1">
      <alignment horizontal="center"/>
    </xf>
    <xf numFmtId="43" fontId="94" fillId="0" borderId="0" xfId="144" applyFont="1" applyFill="1" applyAlignment="1">
      <alignment horizontal="center" vertical="top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9" fillId="0" borderId="38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30" fillId="0" borderId="27" xfId="274" applyFont="1" applyFill="1" applyBorder="1" applyAlignment="1">
      <alignment horizontal="center" vertical="center" wrapText="1"/>
      <protection/>
    </xf>
    <xf numFmtId="171" fontId="30" fillId="0" borderId="27" xfId="86" applyNumberFormat="1" applyFont="1" applyFill="1" applyBorder="1" applyAlignment="1">
      <alignment horizontal="center" vertical="center" wrapText="1"/>
    </xf>
    <xf numFmtId="177" fontId="30" fillId="0" borderId="27" xfId="144" applyNumberFormat="1" applyFont="1" applyFill="1" applyBorder="1" applyAlignment="1">
      <alignment horizontal="right" vertical="center" wrapText="1"/>
    </xf>
    <xf numFmtId="43" fontId="30" fillId="0" borderId="27" xfId="144" applyNumberFormat="1" applyFont="1" applyFill="1" applyBorder="1" applyAlignment="1">
      <alignment horizontal="center" vertical="center" wrapText="1"/>
    </xf>
    <xf numFmtId="2" fontId="30" fillId="0" borderId="27" xfId="144" applyNumberFormat="1" applyFont="1" applyFill="1" applyBorder="1" applyAlignment="1">
      <alignment horizontal="center" vertical="center" wrapText="1"/>
    </xf>
    <xf numFmtId="0" fontId="30" fillId="0" borderId="40" xfId="274" applyFont="1" applyFill="1" applyBorder="1" applyAlignment="1">
      <alignment vertical="center" wrapText="1"/>
      <protection/>
    </xf>
    <xf numFmtId="171" fontId="30" fillId="0" borderId="0" xfId="86" applyNumberFormat="1" applyFont="1" applyFill="1" applyBorder="1" applyAlignment="1">
      <alignment horizontal="center" vertical="center" wrapText="1"/>
    </xf>
    <xf numFmtId="171" fontId="30" fillId="0" borderId="41" xfId="86" applyNumberFormat="1" applyFont="1" applyFill="1" applyBorder="1" applyAlignment="1">
      <alignment horizontal="center" vertical="center" wrapText="1"/>
    </xf>
    <xf numFmtId="177" fontId="30" fillId="0" borderId="41" xfId="144" applyNumberFormat="1" applyFont="1" applyFill="1" applyBorder="1" applyAlignment="1">
      <alignment horizontal="right" vertical="center" wrapText="1"/>
    </xf>
    <xf numFmtId="0" fontId="30" fillId="0" borderId="41" xfId="274" applyFont="1" applyFill="1" applyBorder="1" applyAlignment="1">
      <alignment horizontal="center" vertical="center" wrapText="1"/>
      <protection/>
    </xf>
    <xf numFmtId="43" fontId="30" fillId="0" borderId="42" xfId="144" applyNumberFormat="1" applyFont="1" applyFill="1" applyBorder="1" applyAlignment="1">
      <alignment horizontal="center" vertical="center" wrapText="1"/>
    </xf>
    <xf numFmtId="0" fontId="30" fillId="0" borderId="29" xfId="274" applyFont="1" applyFill="1" applyBorder="1" applyAlignment="1">
      <alignment vertical="center" wrapText="1"/>
      <protection/>
    </xf>
    <xf numFmtId="171" fontId="30" fillId="0" borderId="43" xfId="86" applyNumberFormat="1" applyFont="1" applyFill="1" applyBorder="1" applyAlignment="1">
      <alignment horizontal="center" vertical="center" wrapText="1"/>
    </xf>
    <xf numFmtId="177" fontId="30" fillId="0" borderId="43" xfId="144" applyNumberFormat="1" applyFont="1" applyFill="1" applyBorder="1" applyAlignment="1">
      <alignment horizontal="right" vertical="center" wrapText="1"/>
    </xf>
    <xf numFmtId="0" fontId="30" fillId="0" borderId="43" xfId="274" applyFont="1" applyFill="1" applyBorder="1" applyAlignment="1">
      <alignment horizontal="center" vertical="center" wrapText="1"/>
      <protection/>
    </xf>
    <xf numFmtId="43" fontId="30" fillId="0" borderId="43" xfId="144" applyNumberFormat="1" applyFont="1" applyFill="1" applyBorder="1" applyAlignment="1">
      <alignment horizontal="center" vertical="center" wrapText="1"/>
    </xf>
    <xf numFmtId="2" fontId="30" fillId="0" borderId="43" xfId="144" applyNumberFormat="1" applyFont="1" applyFill="1" applyBorder="1" applyAlignment="1">
      <alignment horizontal="center" vertical="center" wrapText="1"/>
    </xf>
    <xf numFmtId="2" fontId="30" fillId="0" borderId="44" xfId="144" applyNumberFormat="1" applyFont="1" applyFill="1" applyBorder="1" applyAlignment="1">
      <alignment horizontal="center" vertical="center" wrapText="1"/>
    </xf>
    <xf numFmtId="0" fontId="30" fillId="15" borderId="22" xfId="305" applyFont="1" applyFill="1" applyBorder="1" applyAlignment="1">
      <alignment vertical="top" wrapText="1"/>
      <protection/>
    </xf>
    <xf numFmtId="43" fontId="94" fillId="15" borderId="22" xfId="274" applyNumberFormat="1" applyFont="1" applyFill="1" applyBorder="1" applyAlignment="1">
      <alignment vertical="center"/>
      <protection/>
    </xf>
    <xf numFmtId="0" fontId="29" fillId="15" borderId="45" xfId="274" applyFont="1" applyFill="1" applyBorder="1" applyAlignment="1">
      <alignment vertical="center"/>
      <protection/>
    </xf>
    <xf numFmtId="0" fontId="29" fillId="15" borderId="22" xfId="203" applyNumberFormat="1" applyFont="1" applyFill="1" applyBorder="1" applyAlignment="1">
      <alignment horizontal="center" vertical="center" wrapText="1"/>
    </xf>
    <xf numFmtId="43" fontId="29" fillId="15" borderId="22" xfId="144" applyNumberFormat="1" applyFont="1" applyFill="1" applyBorder="1" applyAlignment="1">
      <alignment vertical="center"/>
    </xf>
    <xf numFmtId="43" fontId="30" fillId="15" borderId="22" xfId="274" applyNumberFormat="1" applyFont="1" applyFill="1" applyBorder="1" applyAlignment="1">
      <alignment vertical="center" wrapText="1"/>
      <protection/>
    </xf>
    <xf numFmtId="177" fontId="29" fillId="15" borderId="22" xfId="144" applyNumberFormat="1" applyFont="1" applyFill="1" applyBorder="1" applyAlignment="1">
      <alignment horizontal="right" vertical="center"/>
    </xf>
    <xf numFmtId="0" fontId="29" fillId="15" borderId="22" xfId="274" applyFont="1" applyFill="1" applyBorder="1" applyAlignment="1">
      <alignment horizontal="center" vertical="center"/>
      <protection/>
    </xf>
    <xf numFmtId="43" fontId="29" fillId="0" borderId="22" xfId="144" applyNumberFormat="1" applyFont="1" applyFill="1" applyBorder="1" applyAlignment="1">
      <alignment vertical="center"/>
    </xf>
    <xf numFmtId="2" fontId="29" fillId="0" borderId="22" xfId="144" applyNumberFormat="1" applyFont="1" applyFill="1" applyBorder="1" applyAlignment="1">
      <alignment vertical="center"/>
    </xf>
    <xf numFmtId="43" fontId="29" fillId="0" borderId="22" xfId="248" applyNumberFormat="1" applyFont="1" applyBorder="1" applyAlignment="1">
      <alignment horizontal="left" vertical="top" wrapText="1"/>
      <protection/>
    </xf>
    <xf numFmtId="43" fontId="29" fillId="0" borderId="22" xfId="191" applyNumberFormat="1" applyFont="1" applyFill="1" applyBorder="1" applyAlignment="1">
      <alignment horizontal="center" vertical="top"/>
    </xf>
    <xf numFmtId="43" fontId="29" fillId="0" borderId="22" xfId="191" applyNumberFormat="1" applyFont="1" applyFill="1" applyBorder="1" applyAlignment="1">
      <alignment vertical="top"/>
    </xf>
    <xf numFmtId="176" fontId="87" fillId="0" borderId="22" xfId="191" applyNumberFormat="1" applyFont="1" applyFill="1" applyBorder="1" applyAlignment="1">
      <alignment horizontal="center" vertical="top" wrapText="1"/>
    </xf>
    <xf numFmtId="0" fontId="87" fillId="0" borderId="22" xfId="191" applyNumberFormat="1" applyFont="1" applyFill="1" applyBorder="1" applyAlignment="1">
      <alignment horizontal="center" vertical="top"/>
    </xf>
    <xf numFmtId="0" fontId="29" fillId="0" borderId="24" xfId="87" applyNumberFormat="1" applyFont="1" applyFill="1" applyBorder="1" applyAlignment="1">
      <alignment horizontal="left" vertical="top" wrapText="1"/>
    </xf>
    <xf numFmtId="43" fontId="87" fillId="0" borderId="22" xfId="274" applyNumberFormat="1" applyFont="1" applyFill="1" applyBorder="1" applyAlignment="1">
      <alignment vertical="top"/>
      <protection/>
    </xf>
    <xf numFmtId="176" fontId="87" fillId="0" borderId="45" xfId="81" applyNumberFormat="1" applyFont="1" applyFill="1" applyBorder="1" applyAlignment="1">
      <alignment vertical="top"/>
    </xf>
    <xf numFmtId="0" fontId="87" fillId="0" borderId="22" xfId="203" applyNumberFormat="1" applyFont="1" applyFill="1" applyBorder="1" applyAlignment="1">
      <alignment horizontal="center" vertical="top" wrapText="1"/>
    </xf>
    <xf numFmtId="43" fontId="29" fillId="0" borderId="22" xfId="144" applyNumberFormat="1" applyFont="1" applyFill="1" applyBorder="1" applyAlignment="1">
      <alignment vertical="top"/>
    </xf>
    <xf numFmtId="2" fontId="29" fillId="0" borderId="22" xfId="144" applyNumberFormat="1" applyFont="1" applyFill="1" applyBorder="1" applyAlignment="1">
      <alignment horizontal="left" vertical="top"/>
    </xf>
    <xf numFmtId="2" fontId="29" fillId="0" borderId="22" xfId="144" applyNumberFormat="1" applyFont="1" applyFill="1" applyBorder="1" applyAlignment="1">
      <alignment horizontal="center" vertical="top"/>
    </xf>
    <xf numFmtId="2" fontId="29" fillId="0" borderId="22" xfId="144" applyNumberFormat="1" applyFont="1" applyFill="1" applyBorder="1" applyAlignment="1">
      <alignment horizontal="right" vertical="top"/>
    </xf>
    <xf numFmtId="171" fontId="29" fillId="0" borderId="0" xfId="81" applyFont="1" applyFill="1" applyAlignment="1">
      <alignment vertical="top"/>
    </xf>
    <xf numFmtId="171" fontId="32" fillId="0" borderId="0" xfId="81" applyFont="1" applyFill="1" applyAlignment="1">
      <alignment vertical="top"/>
    </xf>
    <xf numFmtId="0" fontId="29" fillId="0" borderId="24" xfId="0" applyFont="1" applyFill="1" applyBorder="1" applyAlignment="1">
      <alignment vertical="justify" wrapText="1"/>
    </xf>
    <xf numFmtId="0" fontId="87" fillId="0" borderId="22" xfId="211" applyNumberFormat="1" applyFont="1" applyFill="1" applyBorder="1" applyAlignment="1">
      <alignment horizontal="center" vertical="top" wrapText="1"/>
    </xf>
    <xf numFmtId="43" fontId="29" fillId="0" borderId="22" xfId="248" applyNumberFormat="1" applyFont="1" applyFill="1" applyBorder="1" applyAlignment="1">
      <alignment horizontal="left" vertical="top" wrapText="1"/>
      <protection/>
    </xf>
    <xf numFmtId="176" fontId="87" fillId="0" borderId="22" xfId="191" applyNumberFormat="1" applyFont="1" applyFill="1" applyBorder="1" applyAlignment="1">
      <alignment horizontal="right" vertical="top" wrapText="1"/>
    </xf>
    <xf numFmtId="0" fontId="29" fillId="0" borderId="22" xfId="248" applyFont="1" applyBorder="1" applyAlignment="1">
      <alignment horizontal="left" vertical="top" wrapText="1"/>
      <protection/>
    </xf>
    <xf numFmtId="1" fontId="87" fillId="0" borderId="22" xfId="191" applyNumberFormat="1" applyFont="1" applyFill="1" applyBorder="1" applyAlignment="1">
      <alignment horizontal="right" vertical="top" wrapText="1"/>
    </xf>
    <xf numFmtId="3" fontId="87" fillId="0" borderId="22" xfId="211" applyNumberFormat="1" applyFont="1" applyFill="1" applyBorder="1" applyAlignment="1">
      <alignment horizontal="center" vertical="top" wrapText="1"/>
    </xf>
    <xf numFmtId="0" fontId="29" fillId="13" borderId="24" xfId="0" applyFont="1" applyFill="1" applyBorder="1" applyAlignment="1">
      <alignment vertical="justify" wrapText="1"/>
    </xf>
    <xf numFmtId="43" fontId="29" fillId="13" borderId="22" xfId="191" applyNumberFormat="1" applyFont="1" applyFill="1" applyBorder="1" applyAlignment="1">
      <alignment horizontal="center" vertical="top"/>
    </xf>
    <xf numFmtId="43" fontId="29" fillId="13" borderId="22" xfId="191" applyNumberFormat="1" applyFont="1" applyFill="1" applyBorder="1" applyAlignment="1">
      <alignment vertical="top"/>
    </xf>
    <xf numFmtId="176" fontId="29" fillId="13" borderId="22" xfId="191" applyNumberFormat="1" applyFont="1" applyFill="1" applyBorder="1" applyAlignment="1">
      <alignment horizontal="right" vertical="top" wrapText="1"/>
    </xf>
    <xf numFmtId="0" fontId="29" fillId="13" borderId="22" xfId="211" applyNumberFormat="1" applyFont="1" applyFill="1" applyBorder="1" applyAlignment="1">
      <alignment horizontal="center" vertical="top" wrapText="1"/>
    </xf>
    <xf numFmtId="2" fontId="29" fillId="13" borderId="22" xfId="144" applyNumberFormat="1" applyFont="1" applyFill="1" applyBorder="1" applyAlignment="1">
      <alignment vertical="top"/>
    </xf>
    <xf numFmtId="171" fontId="29" fillId="13" borderId="22" xfId="81" applyFont="1" applyFill="1" applyBorder="1" applyAlignment="1">
      <alignment vertical="top"/>
    </xf>
    <xf numFmtId="43" fontId="29" fillId="13" borderId="22" xfId="248" applyNumberFormat="1" applyFont="1" applyFill="1" applyBorder="1" applyAlignment="1">
      <alignment horizontal="left" vertical="top" wrapText="1"/>
      <protection/>
    </xf>
    <xf numFmtId="1" fontId="29" fillId="13" borderId="22" xfId="191" applyNumberFormat="1" applyFont="1" applyFill="1" applyBorder="1" applyAlignment="1">
      <alignment horizontal="right" vertical="top" wrapText="1"/>
    </xf>
    <xf numFmtId="3" fontId="29" fillId="13" borderId="22" xfId="211" applyNumberFormat="1" applyFont="1" applyFill="1" applyBorder="1" applyAlignment="1">
      <alignment horizontal="center" vertical="top" wrapText="1"/>
    </xf>
    <xf numFmtId="0" fontId="30" fillId="15" borderId="22" xfId="248" applyFont="1" applyFill="1" applyBorder="1" applyAlignment="1">
      <alignment horizontal="left" vertical="center" wrapText="1"/>
      <protection/>
    </xf>
    <xf numFmtId="43" fontId="94" fillId="15" borderId="22" xfId="191" applyNumberFormat="1" applyFont="1" applyFill="1" applyBorder="1" applyAlignment="1">
      <alignment horizontal="center" vertical="top"/>
    </xf>
    <xf numFmtId="1" fontId="29" fillId="15" borderId="22" xfId="191" applyNumberFormat="1" applyFont="1" applyFill="1" applyBorder="1" applyAlignment="1">
      <alignment horizontal="center" vertical="top" wrapText="1"/>
    </xf>
    <xf numFmtId="3" fontId="29" fillId="15" borderId="22" xfId="211" applyNumberFormat="1" applyFont="1" applyFill="1" applyBorder="1" applyAlignment="1">
      <alignment horizontal="center" vertical="top" wrapText="1"/>
    </xf>
    <xf numFmtId="43" fontId="29" fillId="15" borderId="22" xfId="191" applyNumberFormat="1" applyFont="1" applyFill="1" applyBorder="1" applyAlignment="1">
      <alignment horizontal="center" vertical="top"/>
    </xf>
    <xf numFmtId="43" fontId="31" fillId="15" borderId="22" xfId="191" applyNumberFormat="1" applyFont="1" applyFill="1" applyBorder="1" applyAlignment="1">
      <alignment horizontal="center" vertical="top"/>
    </xf>
    <xf numFmtId="2" fontId="29" fillId="0" borderId="22" xfId="144" applyNumberFormat="1" applyFont="1" applyFill="1" applyBorder="1" applyAlignment="1">
      <alignment vertical="top"/>
    </xf>
    <xf numFmtId="0" fontId="29" fillId="0" borderId="23" xfId="248" applyFont="1" applyFill="1" applyBorder="1" applyAlignment="1">
      <alignment horizontal="left" vertical="top" wrapText="1"/>
      <protection/>
    </xf>
    <xf numFmtId="176" fontId="87" fillId="0" borderId="22" xfId="81" applyNumberFormat="1" applyFont="1" applyFill="1" applyBorder="1" applyAlignment="1">
      <alignment horizontal="left" vertical="top" wrapText="1"/>
    </xf>
    <xf numFmtId="176" fontId="87" fillId="0" borderId="22" xfId="81" applyNumberFormat="1" applyFont="1" applyFill="1" applyBorder="1" applyAlignment="1">
      <alignment horizontal="right" vertical="top" wrapText="1"/>
    </xf>
    <xf numFmtId="43" fontId="29" fillId="0" borderId="25" xfId="191" applyNumberFormat="1" applyFont="1" applyFill="1" applyBorder="1" applyAlignment="1">
      <alignment vertical="top"/>
    </xf>
    <xf numFmtId="0" fontId="29" fillId="0" borderId="22" xfId="274" applyFont="1" applyFill="1" applyBorder="1" applyAlignment="1">
      <alignment horizontal="left" vertical="top" wrapText="1"/>
      <protection/>
    </xf>
    <xf numFmtId="171" fontId="29" fillId="0" borderId="22" xfId="86" applyNumberFormat="1" applyFont="1" applyFill="1" applyBorder="1" applyAlignment="1">
      <alignment horizontal="center" vertical="top"/>
    </xf>
    <xf numFmtId="0" fontId="87" fillId="0" borderId="22" xfId="274" applyFont="1" applyFill="1" applyBorder="1" applyAlignment="1">
      <alignment horizontal="right" vertical="top" wrapText="1"/>
      <protection/>
    </xf>
    <xf numFmtId="0" fontId="87" fillId="0" borderId="22" xfId="274" applyFont="1" applyFill="1" applyBorder="1" applyAlignment="1">
      <alignment horizontal="center" vertical="top" wrapText="1"/>
      <protection/>
    </xf>
    <xf numFmtId="171" fontId="32" fillId="0" borderId="0" xfId="81" applyFont="1" applyFill="1" applyAlignment="1">
      <alignment/>
    </xf>
    <xf numFmtId="0" fontId="29" fillId="13" borderId="22" xfId="274" applyFont="1" applyFill="1" applyBorder="1" applyAlignment="1">
      <alignment horizontal="left" vertical="top" wrapText="1"/>
      <protection/>
    </xf>
    <xf numFmtId="171" fontId="29" fillId="13" borderId="22" xfId="86" applyNumberFormat="1" applyFont="1" applyFill="1" applyBorder="1" applyAlignment="1">
      <alignment horizontal="center" vertical="top"/>
    </xf>
    <xf numFmtId="0" fontId="29" fillId="13" borderId="22" xfId="274" applyFont="1" applyFill="1" applyBorder="1" applyAlignment="1">
      <alignment horizontal="right" vertical="top" wrapText="1"/>
      <protection/>
    </xf>
    <xf numFmtId="0" fontId="29" fillId="13" borderId="22" xfId="274" applyFont="1" applyFill="1" applyBorder="1" applyAlignment="1">
      <alignment horizontal="center" vertical="top" wrapText="1"/>
      <protection/>
    </xf>
    <xf numFmtId="43" fontId="29" fillId="13" borderId="22" xfId="144" applyNumberFormat="1" applyFont="1" applyFill="1" applyBorder="1" applyAlignment="1">
      <alignment vertical="top"/>
    </xf>
    <xf numFmtId="0" fontId="30" fillId="15" borderId="22" xfId="274" applyFont="1" applyFill="1" applyBorder="1" applyAlignment="1">
      <alignment horizontal="left" vertical="top" wrapText="1"/>
      <protection/>
    </xf>
    <xf numFmtId="171" fontId="94" fillId="15" borderId="22" xfId="86" applyNumberFormat="1" applyFont="1" applyFill="1" applyBorder="1" applyAlignment="1">
      <alignment horizontal="center" vertical="top"/>
    </xf>
    <xf numFmtId="0" fontId="87" fillId="15" borderId="22" xfId="274" applyFont="1" applyFill="1" applyBorder="1" applyAlignment="1">
      <alignment horizontal="right" vertical="top" wrapText="1"/>
      <protection/>
    </xf>
    <xf numFmtId="0" fontId="87" fillId="15" borderId="22" xfId="274" applyFont="1" applyFill="1" applyBorder="1" applyAlignment="1">
      <alignment horizontal="center" vertical="top" wrapText="1"/>
      <protection/>
    </xf>
    <xf numFmtId="43" fontId="87" fillId="15" borderId="22" xfId="144" applyNumberFormat="1" applyFont="1" applyFill="1" applyBorder="1" applyAlignment="1">
      <alignment vertical="top"/>
    </xf>
    <xf numFmtId="0" fontId="29" fillId="15" borderId="22" xfId="274" applyFont="1" applyFill="1" applyBorder="1" applyAlignment="1">
      <alignment horizontal="right" vertical="top" wrapText="1"/>
      <protection/>
    </xf>
    <xf numFmtId="0" fontId="29" fillId="15" borderId="22" xfId="274" applyFont="1" applyFill="1" applyBorder="1" applyAlignment="1">
      <alignment horizontal="center" vertical="top" wrapText="1"/>
      <protection/>
    </xf>
    <xf numFmtId="43" fontId="29" fillId="15" borderId="22" xfId="144" applyNumberFormat="1" applyFont="1" applyFill="1" applyBorder="1" applyAlignment="1">
      <alignment vertical="top"/>
    </xf>
    <xf numFmtId="0" fontId="29" fillId="0" borderId="22" xfId="305" applyFont="1" applyFill="1" applyBorder="1" applyAlignment="1">
      <alignment horizontal="left" vertical="top" wrapText="1"/>
      <protection/>
    </xf>
    <xf numFmtId="3" fontId="87" fillId="0" borderId="22" xfId="191" applyNumberFormat="1" applyFont="1" applyFill="1" applyBorder="1" applyAlignment="1">
      <alignment horizontal="right" vertical="top"/>
    </xf>
    <xf numFmtId="0" fontId="87" fillId="0" borderId="22" xfId="305" applyFont="1" applyFill="1" applyBorder="1" applyAlignment="1">
      <alignment horizontal="center" vertical="top"/>
      <protection/>
    </xf>
    <xf numFmtId="0" fontId="29" fillId="0" borderId="45" xfId="274" applyFont="1" applyFill="1" applyBorder="1" applyAlignment="1">
      <alignment horizontal="left" vertical="top" wrapText="1"/>
      <protection/>
    </xf>
    <xf numFmtId="43" fontId="29" fillId="0" borderId="22" xfId="274" applyNumberFormat="1" applyFont="1" applyFill="1" applyBorder="1" applyAlignment="1">
      <alignment vertical="top" wrapText="1"/>
      <protection/>
    </xf>
    <xf numFmtId="171" fontId="37" fillId="0" borderId="0" xfId="81" applyFont="1" applyFill="1" applyAlignment="1">
      <alignment vertical="top"/>
    </xf>
    <xf numFmtId="0" fontId="87" fillId="0" borderId="22" xfId="0" applyFont="1" applyBorder="1" applyAlignment="1">
      <alignment vertical="top" wrapText="1"/>
    </xf>
    <xf numFmtId="171" fontId="87" fillId="0" borderId="22" xfId="81" applyFont="1" applyFill="1" applyBorder="1" applyAlignment="1">
      <alignment horizontal="center" vertical="top"/>
    </xf>
    <xf numFmtId="0" fontId="87" fillId="0" borderId="22" xfId="190" applyNumberFormat="1" applyFont="1" applyFill="1" applyBorder="1" applyAlignment="1">
      <alignment horizontal="right" vertical="top" wrapText="1"/>
    </xf>
    <xf numFmtId="0" fontId="87" fillId="0" borderId="22" xfId="190" applyNumberFormat="1" applyFont="1" applyFill="1" applyBorder="1" applyAlignment="1">
      <alignment horizontal="center" vertical="top" wrapText="1"/>
    </xf>
    <xf numFmtId="177" fontId="29" fillId="0" borderId="22" xfId="190" applyFont="1" applyFill="1" applyBorder="1" applyAlignment="1">
      <alignment horizontal="center" vertical="top"/>
    </xf>
    <xf numFmtId="43" fontId="29" fillId="0" borderId="22" xfId="86" applyNumberFormat="1" applyFont="1" applyFill="1" applyBorder="1" applyAlignment="1">
      <alignment horizontal="center" vertical="top"/>
    </xf>
    <xf numFmtId="3" fontId="87" fillId="0" borderId="22" xfId="86" applyNumberFormat="1" applyFont="1" applyFill="1" applyBorder="1" applyAlignment="1">
      <alignment horizontal="right" vertical="top"/>
    </xf>
    <xf numFmtId="176" fontId="29" fillId="0" borderId="22" xfId="274" applyNumberFormat="1" applyFont="1" applyFill="1" applyBorder="1" applyAlignment="1">
      <alignment horizontal="left" vertical="top" wrapText="1"/>
      <protection/>
    </xf>
    <xf numFmtId="0" fontId="30" fillId="15" borderId="45" xfId="274" applyFont="1" applyFill="1" applyBorder="1" applyAlignment="1">
      <alignment horizontal="left" vertical="top" wrapText="1"/>
      <protection/>
    </xf>
    <xf numFmtId="43" fontId="94" fillId="15" borderId="22" xfId="274" applyNumberFormat="1" applyFont="1" applyFill="1" applyBorder="1" applyAlignment="1">
      <alignment vertical="top" wrapText="1"/>
      <protection/>
    </xf>
    <xf numFmtId="176" fontId="29" fillId="49" borderId="22" xfId="274" applyNumberFormat="1" applyFont="1" applyFill="1" applyBorder="1" applyAlignment="1">
      <alignment horizontal="left" vertical="top" wrapText="1"/>
      <protection/>
    </xf>
    <xf numFmtId="43" fontId="29" fillId="49" borderId="22" xfId="191" applyNumberFormat="1" applyFont="1" applyFill="1" applyBorder="1" applyAlignment="1">
      <alignment horizontal="center" vertical="top"/>
    </xf>
    <xf numFmtId="3" fontId="87" fillId="0" borderId="22" xfId="191" applyNumberFormat="1" applyFont="1" applyFill="1" applyBorder="1" applyAlignment="1">
      <alignment vertical="top"/>
    </xf>
    <xf numFmtId="176" fontId="29" fillId="49" borderId="24" xfId="274" applyNumberFormat="1" applyFont="1" applyFill="1" applyBorder="1" applyAlignment="1">
      <alignment horizontal="left" vertical="top" wrapText="1"/>
      <protection/>
    </xf>
    <xf numFmtId="0" fontId="29" fillId="49" borderId="22" xfId="305" applyFont="1" applyFill="1" applyBorder="1" applyAlignment="1">
      <alignment horizontal="left" vertical="top" wrapText="1"/>
      <protection/>
    </xf>
    <xf numFmtId="171" fontId="32" fillId="0" borderId="22" xfId="81" applyFont="1" applyFill="1" applyBorder="1" applyAlignment="1">
      <alignment vertical="top"/>
    </xf>
    <xf numFmtId="171" fontId="29" fillId="0" borderId="23" xfId="81" applyFont="1" applyFill="1" applyBorder="1" applyAlignment="1">
      <alignment horizontal="center" vertical="top"/>
    </xf>
    <xf numFmtId="0" fontId="87" fillId="0" borderId="22" xfId="115" applyFont="1" applyFill="1" applyBorder="1" applyAlignment="1">
      <alignment vertical="top"/>
      <protection/>
    </xf>
    <xf numFmtId="0" fontId="87" fillId="0" borderId="22" xfId="115" applyFont="1" applyFill="1" applyBorder="1" applyAlignment="1">
      <alignment horizontal="center" vertical="top"/>
      <protection/>
    </xf>
    <xf numFmtId="43" fontId="29" fillId="0" borderId="22" xfId="191" applyNumberFormat="1" applyFont="1" applyFill="1" applyBorder="1" applyAlignment="1">
      <alignment horizontal="center" vertical="top" wrapText="1"/>
    </xf>
    <xf numFmtId="171" fontId="29" fillId="13" borderId="22" xfId="191" applyNumberFormat="1" applyFont="1" applyFill="1" applyBorder="1" applyAlignment="1">
      <alignment horizontal="center" vertical="top"/>
    </xf>
    <xf numFmtId="0" fontId="29" fillId="13" borderId="22" xfId="191" applyNumberFormat="1" applyFont="1" applyFill="1" applyBorder="1" applyAlignment="1">
      <alignment horizontal="right" vertical="top"/>
    </xf>
    <xf numFmtId="0" fontId="29" fillId="13" borderId="22" xfId="305" applyFont="1" applyFill="1" applyBorder="1" applyAlignment="1">
      <alignment horizontal="center" vertical="top"/>
      <protection/>
    </xf>
    <xf numFmtId="177" fontId="29" fillId="13" borderId="22" xfId="191" applyFont="1" applyFill="1" applyBorder="1" applyAlignment="1">
      <alignment horizontal="center" vertical="top" wrapText="1"/>
    </xf>
    <xf numFmtId="171" fontId="29" fillId="0" borderId="22" xfId="191" applyNumberFormat="1" applyFont="1" applyFill="1" applyBorder="1" applyAlignment="1">
      <alignment horizontal="center" vertical="top"/>
    </xf>
    <xf numFmtId="0" fontId="87" fillId="0" borderId="22" xfId="191" applyNumberFormat="1" applyFont="1" applyFill="1" applyBorder="1" applyAlignment="1">
      <alignment horizontal="right" vertical="top" wrapText="1"/>
    </xf>
    <xf numFmtId="0" fontId="87" fillId="0" borderId="22" xfId="191" applyNumberFormat="1" applyFont="1" applyFill="1" applyBorder="1" applyAlignment="1">
      <alignment horizontal="center" vertical="top" wrapText="1"/>
    </xf>
    <xf numFmtId="177" fontId="29" fillId="0" borderId="22" xfId="191" applyFont="1" applyFill="1" applyBorder="1" applyAlignment="1">
      <alignment horizontal="center" vertical="top" wrapText="1"/>
    </xf>
    <xf numFmtId="171" fontId="29" fillId="0" borderId="22" xfId="81" applyFont="1" applyFill="1" applyBorder="1" applyAlignment="1">
      <alignment horizontal="center" vertical="top"/>
    </xf>
    <xf numFmtId="0" fontId="29" fillId="15" borderId="45" xfId="274" applyFont="1" applyFill="1" applyBorder="1" applyAlignment="1">
      <alignment vertical="center" wrapText="1"/>
      <protection/>
    </xf>
    <xf numFmtId="43" fontId="94" fillId="15" borderId="22" xfId="274" applyNumberFormat="1" applyFont="1" applyFill="1" applyBorder="1" applyAlignment="1">
      <alignment vertical="center" wrapText="1"/>
      <protection/>
    </xf>
    <xf numFmtId="0" fontId="29" fillId="0" borderId="22" xfId="248" applyFont="1" applyFill="1" applyBorder="1" applyAlignment="1">
      <alignment horizontal="left" vertical="center" wrapText="1"/>
      <protection/>
    </xf>
    <xf numFmtId="0" fontId="29" fillId="0" borderId="22" xfId="248" applyFont="1" applyFill="1" applyBorder="1" applyAlignment="1">
      <alignment horizontal="left" vertical="top" wrapText="1"/>
      <protection/>
    </xf>
    <xf numFmtId="171" fontId="29" fillId="0" borderId="22" xfId="86" applyNumberFormat="1" applyFont="1" applyFill="1" applyBorder="1" applyAlignment="1">
      <alignment horizontal="center" vertical="top" wrapText="1"/>
    </xf>
    <xf numFmtId="171" fontId="29" fillId="0" borderId="0" xfId="81" applyFont="1" applyFill="1" applyAlignment="1">
      <alignment horizontal="left" vertical="center"/>
    </xf>
    <xf numFmtId="171" fontId="32" fillId="0" borderId="0" xfId="81" applyFont="1" applyFill="1" applyAlignment="1">
      <alignment horizontal="left"/>
    </xf>
    <xf numFmtId="0" fontId="29" fillId="0" borderId="25" xfId="248" applyFont="1" applyFill="1" applyBorder="1" applyAlignment="1">
      <alignment horizontal="left" vertical="top" wrapText="1"/>
      <protection/>
    </xf>
    <xf numFmtId="177" fontId="87" fillId="0" borderId="22" xfId="191" applyFont="1" applyFill="1" applyBorder="1" applyAlignment="1">
      <alignment horizontal="right" vertical="top"/>
    </xf>
    <xf numFmtId="43" fontId="29" fillId="0" borderId="46" xfId="191" applyNumberFormat="1" applyFont="1" applyFill="1" applyBorder="1" applyAlignment="1">
      <alignment horizontal="center" vertical="top"/>
    </xf>
    <xf numFmtId="3" fontId="87" fillId="0" borderId="46" xfId="191" applyNumberFormat="1" applyFont="1" applyFill="1" applyBorder="1" applyAlignment="1">
      <alignment horizontal="right" vertical="top" wrapText="1"/>
    </xf>
    <xf numFmtId="171" fontId="87" fillId="0" borderId="46" xfId="305" applyNumberFormat="1" applyFont="1" applyFill="1" applyBorder="1" applyAlignment="1">
      <alignment horizontal="center" vertical="top"/>
      <protection/>
    </xf>
    <xf numFmtId="43" fontId="29" fillId="0" borderId="23" xfId="191" applyNumberFormat="1" applyFont="1" applyFill="1" applyBorder="1" applyAlignment="1">
      <alignment horizontal="center" vertical="top" wrapText="1"/>
    </xf>
    <xf numFmtId="0" fontId="29" fillId="0" borderId="22" xfId="191" applyNumberFormat="1" applyFont="1" applyFill="1" applyBorder="1" applyAlignment="1">
      <alignment horizontal="right" vertical="top"/>
    </xf>
    <xf numFmtId="0" fontId="29" fillId="0" borderId="22" xfId="305" applyFont="1" applyFill="1" applyBorder="1" applyAlignment="1">
      <alignment horizontal="center" vertical="top"/>
      <protection/>
    </xf>
    <xf numFmtId="177" fontId="29" fillId="0" borderId="22" xfId="191" applyFont="1" applyFill="1" applyBorder="1" applyAlignment="1">
      <alignment horizontal="center" vertical="top"/>
    </xf>
    <xf numFmtId="171" fontId="87" fillId="15" borderId="22" xfId="86" applyNumberFormat="1" applyFont="1" applyFill="1" applyBorder="1" applyAlignment="1">
      <alignment horizontal="center" vertical="center" wrapText="1"/>
    </xf>
    <xf numFmtId="0" fontId="29" fillId="15" borderId="22" xfId="274" applyFont="1" applyFill="1" applyBorder="1" applyAlignment="1">
      <alignment horizontal="right" vertical="center" wrapText="1"/>
      <protection/>
    </xf>
    <xf numFmtId="0" fontId="29" fillId="15" borderId="22" xfId="274" applyFont="1" applyFill="1" applyBorder="1" applyAlignment="1">
      <alignment horizontal="center" vertical="center" wrapText="1"/>
      <protection/>
    </xf>
    <xf numFmtId="0" fontId="29" fillId="48" borderId="22" xfId="248" applyFont="1" applyFill="1" applyBorder="1" applyAlignment="1">
      <alignment horizontal="left" vertical="top" wrapText="1"/>
      <protection/>
    </xf>
    <xf numFmtId="43" fontId="29" fillId="48" borderId="22" xfId="191" applyNumberFormat="1" applyFont="1" applyFill="1" applyBorder="1" applyAlignment="1">
      <alignment horizontal="center" vertical="top"/>
    </xf>
    <xf numFmtId="3" fontId="87" fillId="48" borderId="22" xfId="305" applyNumberFormat="1" applyFont="1" applyFill="1" applyBorder="1" applyAlignment="1">
      <alignment horizontal="right" vertical="top"/>
      <protection/>
    </xf>
    <xf numFmtId="0" fontId="87" fillId="48" borderId="22" xfId="305" applyFont="1" applyFill="1" applyBorder="1" applyAlignment="1">
      <alignment horizontal="center" vertical="top"/>
      <protection/>
    </xf>
    <xf numFmtId="0" fontId="29" fillId="48" borderId="23" xfId="248" applyFont="1" applyFill="1" applyBorder="1" applyAlignment="1">
      <alignment horizontal="left" vertical="top" wrapText="1"/>
      <protection/>
    </xf>
    <xf numFmtId="43" fontId="29" fillId="48" borderId="22" xfId="191" applyNumberFormat="1" applyFont="1" applyFill="1" applyBorder="1" applyAlignment="1">
      <alignment vertical="top"/>
    </xf>
    <xf numFmtId="176" fontId="87" fillId="48" borderId="22" xfId="81" applyNumberFormat="1" applyFont="1" applyFill="1" applyBorder="1" applyAlignment="1">
      <alignment horizontal="right" vertical="top" wrapText="1"/>
    </xf>
    <xf numFmtId="3" fontId="87" fillId="48" borderId="22" xfId="211" applyNumberFormat="1" applyFont="1" applyFill="1" applyBorder="1" applyAlignment="1">
      <alignment horizontal="center" vertical="top" wrapText="1"/>
    </xf>
    <xf numFmtId="2" fontId="29" fillId="48" borderId="22" xfId="144" applyNumberFormat="1" applyFont="1" applyFill="1" applyBorder="1" applyAlignment="1">
      <alignment vertical="top"/>
    </xf>
    <xf numFmtId="171" fontId="29" fillId="48" borderId="22" xfId="81" applyFont="1" applyFill="1" applyBorder="1" applyAlignment="1">
      <alignment vertical="top"/>
    </xf>
    <xf numFmtId="3" fontId="29" fillId="0" borderId="22" xfId="191" applyNumberFormat="1" applyFont="1" applyFill="1" applyBorder="1" applyAlignment="1">
      <alignment horizontal="right" vertical="top"/>
    </xf>
    <xf numFmtId="0" fontId="29" fillId="0" borderId="25" xfId="248" applyFont="1" applyFill="1" applyBorder="1" applyAlignment="1">
      <alignment horizontal="left" vertical="center" wrapText="1"/>
      <protection/>
    </xf>
    <xf numFmtId="0" fontId="29" fillId="0" borderId="22" xfId="274" applyFont="1" applyFill="1" applyBorder="1" applyAlignment="1">
      <alignment horizontal="right" vertical="top"/>
      <protection/>
    </xf>
    <xf numFmtId="171" fontId="29" fillId="0" borderId="0" xfId="81" applyFont="1" applyFill="1" applyAlignment="1">
      <alignment horizontal="center" vertical="center"/>
    </xf>
    <xf numFmtId="171" fontId="32" fillId="0" borderId="0" xfId="81" applyFont="1" applyFill="1" applyAlignment="1">
      <alignment horizontal="center" vertical="center"/>
    </xf>
    <xf numFmtId="0" fontId="87" fillId="0" borderId="22" xfId="248" applyFont="1" applyFill="1" applyBorder="1" applyAlignment="1">
      <alignment horizontal="left" vertical="top" wrapText="1"/>
      <protection/>
    </xf>
    <xf numFmtId="43" fontId="87" fillId="0" borderId="22" xfId="191" applyNumberFormat="1" applyFont="1" applyFill="1" applyBorder="1" applyAlignment="1">
      <alignment horizontal="center" vertical="top"/>
    </xf>
    <xf numFmtId="0" fontId="30" fillId="15" borderId="25" xfId="248" applyFont="1" applyFill="1" applyBorder="1" applyAlignment="1">
      <alignment horizontal="left" vertical="center" wrapText="1"/>
      <protection/>
    </xf>
    <xf numFmtId="43" fontId="94" fillId="15" borderId="22" xfId="274" applyNumberFormat="1" applyFont="1" applyFill="1" applyBorder="1" applyAlignment="1">
      <alignment vertical="top"/>
      <protection/>
    </xf>
    <xf numFmtId="0" fontId="29" fillId="15" borderId="22" xfId="274" applyFont="1" applyFill="1" applyBorder="1" applyAlignment="1">
      <alignment vertical="top"/>
      <protection/>
    </xf>
    <xf numFmtId="43" fontId="29" fillId="15" borderId="22" xfId="144" applyNumberFormat="1" applyFont="1" applyFill="1" applyBorder="1" applyAlignment="1">
      <alignment horizontal="left" vertical="top"/>
    </xf>
    <xf numFmtId="0" fontId="29" fillId="0" borderId="24" xfId="248" applyFont="1" applyFill="1" applyBorder="1" applyAlignment="1">
      <alignment horizontal="left" vertical="center" wrapText="1"/>
      <protection/>
    </xf>
    <xf numFmtId="43" fontId="29" fillId="0" borderId="24" xfId="144" applyNumberFormat="1" applyFont="1" applyFill="1" applyBorder="1" applyAlignment="1">
      <alignment vertical="top"/>
    </xf>
    <xf numFmtId="43" fontId="29" fillId="0" borderId="25" xfId="144" applyNumberFormat="1" applyFont="1" applyFill="1" applyBorder="1" applyAlignment="1">
      <alignment vertical="top"/>
    </xf>
    <xf numFmtId="43" fontId="29" fillId="0" borderId="24" xfId="190" applyNumberFormat="1" applyFont="1" applyFill="1" applyBorder="1" applyAlignment="1">
      <alignment horizontal="center" vertical="top"/>
    </xf>
    <xf numFmtId="2" fontId="29" fillId="0" borderId="24" xfId="144" applyNumberFormat="1" applyFont="1" applyFill="1" applyBorder="1" applyAlignment="1">
      <alignment vertical="top"/>
    </xf>
    <xf numFmtId="171" fontId="29" fillId="0" borderId="24" xfId="81" applyFont="1" applyFill="1" applyBorder="1" applyAlignment="1">
      <alignment vertical="top"/>
    </xf>
    <xf numFmtId="171" fontId="29" fillId="0" borderId="0" xfId="81" applyFont="1" applyFill="1" applyAlignment="1">
      <alignment horizontal="center" vertical="top"/>
    </xf>
    <xf numFmtId="43" fontId="87" fillId="0" borderId="22" xfId="86" applyNumberFormat="1" applyFont="1" applyFill="1" applyBorder="1" applyAlignment="1">
      <alignment vertical="top"/>
    </xf>
    <xf numFmtId="0" fontId="30" fillId="47" borderId="28" xfId="274" applyFont="1" applyFill="1" applyBorder="1" applyAlignment="1">
      <alignment horizontal="left" vertical="top" wrapText="1"/>
      <protection/>
    </xf>
    <xf numFmtId="43" fontId="30" fillId="13" borderId="28" xfId="86" applyNumberFormat="1" applyFont="1" applyFill="1" applyBorder="1" applyAlignment="1">
      <alignment vertical="top"/>
    </xf>
    <xf numFmtId="0" fontId="29" fillId="13" borderId="28" xfId="274" applyFont="1" applyFill="1" applyBorder="1" applyAlignment="1">
      <alignment horizontal="right" vertical="top" wrapText="1"/>
      <protection/>
    </xf>
    <xf numFmtId="0" fontId="29" fillId="13" borderId="28" xfId="274" applyFont="1" applyFill="1" applyBorder="1" applyAlignment="1">
      <alignment horizontal="center" vertical="top" wrapText="1"/>
      <protection/>
    </xf>
    <xf numFmtId="43" fontId="29" fillId="13" borderId="28" xfId="144" applyNumberFormat="1" applyFont="1" applyFill="1" applyBorder="1" applyAlignment="1">
      <alignment vertical="top"/>
    </xf>
    <xf numFmtId="0" fontId="94" fillId="13" borderId="28" xfId="274" applyFont="1" applyFill="1" applyBorder="1" applyAlignment="1">
      <alignment horizontal="left" vertical="top" wrapText="1"/>
      <protection/>
    </xf>
    <xf numFmtId="171" fontId="94" fillId="13" borderId="47" xfId="81" applyFont="1" applyFill="1" applyBorder="1" applyAlignment="1">
      <alignment vertical="top"/>
    </xf>
    <xf numFmtId="43" fontId="87" fillId="13" borderId="28" xfId="144" applyNumberFormat="1" applyFont="1" applyFill="1" applyBorder="1" applyAlignment="1">
      <alignment horizontal="right" vertical="top"/>
    </xf>
    <xf numFmtId="43" fontId="87" fillId="13" borderId="28" xfId="144" applyNumberFormat="1" applyFont="1" applyFill="1" applyBorder="1" applyAlignment="1">
      <alignment vertical="top"/>
    </xf>
    <xf numFmtId="2" fontId="87" fillId="13" borderId="28" xfId="144" applyNumberFormat="1" applyFont="1" applyFill="1" applyBorder="1" applyAlignment="1">
      <alignment vertical="top"/>
    </xf>
    <xf numFmtId="0" fontId="30" fillId="0" borderId="23" xfId="274" applyFont="1" applyFill="1" applyBorder="1" applyAlignment="1">
      <alignment vertical="top" wrapText="1"/>
      <protection/>
    </xf>
    <xf numFmtId="0" fontId="29" fillId="0" borderId="31" xfId="274" applyFont="1" applyFill="1" applyBorder="1" applyAlignment="1">
      <alignment vertical="top" wrapText="1"/>
      <protection/>
    </xf>
    <xf numFmtId="0" fontId="29" fillId="0" borderId="23" xfId="274" applyFont="1" applyFill="1" applyBorder="1" applyAlignment="1">
      <alignment horizontal="right" vertical="top" wrapText="1"/>
      <protection/>
    </xf>
    <xf numFmtId="0" fontId="29" fillId="0" borderId="23" xfId="274" applyFont="1" applyFill="1" applyBorder="1" applyAlignment="1">
      <alignment horizontal="center" vertical="top" wrapText="1"/>
      <protection/>
    </xf>
    <xf numFmtId="43" fontId="29" fillId="0" borderId="23" xfId="144" applyNumberFormat="1" applyFont="1" applyFill="1" applyBorder="1" applyAlignment="1">
      <alignment vertical="top"/>
    </xf>
    <xf numFmtId="43" fontId="29" fillId="0" borderId="23" xfId="191" applyNumberFormat="1" applyFont="1" applyFill="1" applyBorder="1" applyAlignment="1">
      <alignment vertical="top"/>
    </xf>
    <xf numFmtId="43" fontId="29" fillId="0" borderId="23" xfId="191" applyNumberFormat="1" applyFont="1" applyFill="1" applyBorder="1" applyAlignment="1">
      <alignment horizontal="center" vertical="top"/>
    </xf>
    <xf numFmtId="3" fontId="29" fillId="0" borderId="23" xfId="191" applyNumberFormat="1" applyFont="1" applyFill="1" applyBorder="1" applyAlignment="1">
      <alignment horizontal="right" vertical="top"/>
    </xf>
    <xf numFmtId="0" fontId="29" fillId="0" borderId="23" xfId="305" applyFont="1" applyFill="1" applyBorder="1" applyAlignment="1">
      <alignment horizontal="center" vertical="top"/>
      <protection/>
    </xf>
    <xf numFmtId="2" fontId="29" fillId="0" borderId="23" xfId="144" applyNumberFormat="1" applyFont="1" applyFill="1" applyBorder="1" applyAlignment="1">
      <alignment vertical="top"/>
    </xf>
    <xf numFmtId="0" fontId="30" fillId="15" borderId="23" xfId="305" applyFont="1" applyFill="1" applyBorder="1" applyAlignment="1">
      <alignment horizontal="left" vertical="top" wrapText="1"/>
      <protection/>
    </xf>
    <xf numFmtId="171" fontId="94" fillId="15" borderId="48" xfId="81" applyFont="1" applyFill="1" applyBorder="1" applyAlignment="1">
      <alignment vertical="top"/>
    </xf>
    <xf numFmtId="43" fontId="29" fillId="15" borderId="22" xfId="144" applyNumberFormat="1" applyFont="1" applyFill="1" applyBorder="1" applyAlignment="1">
      <alignment horizontal="right" vertical="top"/>
    </xf>
    <xf numFmtId="3" fontId="87" fillId="0" borderId="22" xfId="191" applyNumberFormat="1" applyFont="1" applyFill="1" applyBorder="1" applyAlignment="1">
      <alignment horizontal="center" vertical="top"/>
    </xf>
    <xf numFmtId="171" fontId="29" fillId="0" borderId="49" xfId="302" applyNumberFormat="1" applyFont="1" applyFill="1" applyBorder="1" applyAlignment="1">
      <alignment horizontal="center" vertical="top" wrapText="1"/>
      <protection/>
    </xf>
    <xf numFmtId="43" fontId="29" fillId="0" borderId="22" xfId="215" applyNumberFormat="1" applyFont="1" applyFill="1" applyBorder="1" applyAlignment="1">
      <alignment horizontal="right" vertical="top" wrapText="1"/>
    </xf>
    <xf numFmtId="43" fontId="29" fillId="0" borderId="24" xfId="215" applyNumberFormat="1" applyFont="1" applyFill="1" applyBorder="1" applyAlignment="1">
      <alignment horizontal="right" vertical="top" wrapText="1"/>
    </xf>
    <xf numFmtId="0" fontId="87" fillId="0" borderId="22" xfId="305" applyFont="1" applyFill="1" applyBorder="1" applyAlignment="1">
      <alignment horizontal="center" vertical="top" wrapText="1"/>
      <protection/>
    </xf>
    <xf numFmtId="0" fontId="30" fillId="15" borderId="22" xfId="305" applyFont="1" applyFill="1" applyBorder="1" applyAlignment="1">
      <alignment horizontal="left" vertical="top" wrapText="1"/>
      <protection/>
    </xf>
    <xf numFmtId="177" fontId="87" fillId="0" borderId="22" xfId="191" applyNumberFormat="1" applyFont="1" applyFill="1" applyBorder="1" applyAlignment="1">
      <alignment horizontal="right" vertical="top"/>
    </xf>
    <xf numFmtId="177" fontId="87" fillId="0" borderId="22" xfId="191" applyNumberFormat="1" applyFont="1" applyFill="1" applyBorder="1" applyAlignment="1">
      <alignment horizontal="center" vertical="top"/>
    </xf>
    <xf numFmtId="0" fontId="87" fillId="0" borderId="22" xfId="303" applyFont="1" applyFill="1" applyBorder="1" applyAlignment="1">
      <alignment horizontal="center" vertical="top" wrapText="1"/>
      <protection/>
    </xf>
    <xf numFmtId="0" fontId="87" fillId="0" borderId="22" xfId="303" applyFont="1" applyFill="1" applyBorder="1" applyAlignment="1">
      <alignment horizontal="left" vertical="top" wrapText="1"/>
      <protection/>
    </xf>
    <xf numFmtId="176" fontId="87" fillId="0" borderId="22" xfId="81" applyNumberFormat="1" applyFont="1" applyFill="1" applyBorder="1" applyAlignment="1">
      <alignment horizontal="right" vertical="top"/>
    </xf>
    <xf numFmtId="0" fontId="87" fillId="0" borderId="22" xfId="305" applyFont="1" applyFill="1" applyBorder="1" applyAlignment="1">
      <alignment horizontal="left" vertical="top" wrapText="1"/>
      <protection/>
    </xf>
    <xf numFmtId="0" fontId="87" fillId="0" borderId="22" xfId="115" applyFont="1" applyFill="1" applyBorder="1" applyAlignment="1">
      <alignment horizontal="left" vertical="top" wrapText="1"/>
      <protection/>
    </xf>
    <xf numFmtId="0" fontId="29" fillId="15" borderId="22" xfId="305" applyFont="1" applyFill="1" applyBorder="1" applyAlignment="1">
      <alignment horizontal="left" vertical="top" wrapText="1"/>
      <protection/>
    </xf>
    <xf numFmtId="43" fontId="87" fillId="15" borderId="22" xfId="191" applyNumberFormat="1" applyFont="1" applyFill="1" applyBorder="1" applyAlignment="1">
      <alignment horizontal="center" vertical="top"/>
    </xf>
    <xf numFmtId="3" fontId="87" fillId="15" borderId="22" xfId="191" applyNumberFormat="1" applyFont="1" applyFill="1" applyBorder="1" applyAlignment="1">
      <alignment horizontal="center" vertical="top"/>
    </xf>
    <xf numFmtId="0" fontId="87" fillId="15" borderId="22" xfId="305" applyFont="1" applyFill="1" applyBorder="1" applyAlignment="1">
      <alignment horizontal="center" vertical="top" wrapText="1"/>
      <protection/>
    </xf>
    <xf numFmtId="0" fontId="89" fillId="15" borderId="22" xfId="305" applyFont="1" applyFill="1" applyBorder="1" applyAlignment="1">
      <alignment horizontal="center" vertical="top" wrapText="1"/>
      <protection/>
    </xf>
    <xf numFmtId="3" fontId="29" fillId="15" borderId="22" xfId="305" applyNumberFormat="1" applyFont="1" applyFill="1" applyBorder="1" applyAlignment="1">
      <alignment horizontal="right" vertical="top" wrapText="1"/>
      <protection/>
    </xf>
    <xf numFmtId="0" fontId="29" fillId="15" borderId="22" xfId="305" applyFont="1" applyFill="1" applyBorder="1" applyAlignment="1">
      <alignment horizontal="center" vertical="top" wrapText="1"/>
      <protection/>
    </xf>
    <xf numFmtId="0" fontId="29" fillId="0" borderId="22" xfId="115" applyFont="1" applyFill="1" applyBorder="1" applyAlignment="1">
      <alignment horizontal="left" vertical="top" wrapText="1"/>
      <protection/>
    </xf>
    <xf numFmtId="3" fontId="87" fillId="0" borderId="22" xfId="305" applyNumberFormat="1" applyFont="1" applyFill="1" applyBorder="1" applyAlignment="1">
      <alignment horizontal="right" vertical="top" wrapText="1"/>
      <protection/>
    </xf>
    <xf numFmtId="3" fontId="87" fillId="0" borderId="22" xfId="305" applyNumberFormat="1" applyFont="1" applyFill="1" applyBorder="1" applyAlignment="1">
      <alignment horizontal="center" vertical="top" wrapText="1"/>
      <protection/>
    </xf>
    <xf numFmtId="43" fontId="29" fillId="0" borderId="48" xfId="191" applyNumberFormat="1" applyFont="1" applyFill="1" applyBorder="1" applyAlignment="1">
      <alignment horizontal="center" vertical="top"/>
    </xf>
    <xf numFmtId="3" fontId="29" fillId="0" borderId="22" xfId="305" applyNumberFormat="1" applyFont="1" applyFill="1" applyBorder="1" applyAlignment="1">
      <alignment horizontal="center" vertical="top" wrapText="1"/>
      <protection/>
    </xf>
    <xf numFmtId="0" fontId="29" fillId="0" borderId="22" xfId="305" applyFont="1" applyFill="1" applyBorder="1" applyAlignment="1">
      <alignment horizontal="center" vertical="top" wrapText="1"/>
      <protection/>
    </xf>
    <xf numFmtId="3" fontId="29" fillId="0" borderId="22" xfId="305" applyNumberFormat="1" applyFont="1" applyFill="1" applyBorder="1" applyAlignment="1">
      <alignment horizontal="right" vertical="top" wrapText="1"/>
      <protection/>
    </xf>
    <xf numFmtId="43" fontId="87" fillId="0" borderId="48" xfId="144" applyNumberFormat="1" applyFont="1" applyFill="1" applyBorder="1" applyAlignment="1">
      <alignment vertical="top"/>
    </xf>
    <xf numFmtId="3" fontId="87" fillId="0" borderId="22" xfId="304" applyNumberFormat="1" applyFont="1" applyFill="1" applyBorder="1" applyAlignment="1">
      <alignment horizontal="right" vertical="top" wrapText="1"/>
      <protection/>
    </xf>
    <xf numFmtId="0" fontId="87" fillId="0" borderId="22" xfId="304" applyFont="1" applyFill="1" applyBorder="1" applyAlignment="1">
      <alignment horizontal="center" vertical="top" wrapText="1"/>
      <protection/>
    </xf>
    <xf numFmtId="43" fontId="87" fillId="0" borderId="22" xfId="190" applyNumberFormat="1" applyFont="1" applyFill="1" applyBorder="1" applyAlignment="1">
      <alignment horizontal="center" vertical="top"/>
    </xf>
    <xf numFmtId="0" fontId="87" fillId="13" borderId="22" xfId="305" applyFont="1" applyFill="1" applyBorder="1" applyAlignment="1">
      <alignment horizontal="left" vertical="top" wrapText="1"/>
      <protection/>
    </xf>
    <xf numFmtId="43" fontId="87" fillId="13" borderId="48" xfId="144" applyNumberFormat="1" applyFont="1" applyFill="1" applyBorder="1" applyAlignment="1">
      <alignment vertical="top"/>
    </xf>
    <xf numFmtId="3" fontId="87" fillId="13" borderId="22" xfId="304" applyNumberFormat="1" applyFont="1" applyFill="1" applyBorder="1" applyAlignment="1">
      <alignment horizontal="right" vertical="top" wrapText="1"/>
      <protection/>
    </xf>
    <xf numFmtId="0" fontId="87" fillId="13" borderId="22" xfId="304" applyFont="1" applyFill="1" applyBorder="1" applyAlignment="1">
      <alignment horizontal="center" vertical="top" wrapText="1"/>
      <protection/>
    </xf>
    <xf numFmtId="43" fontId="87" fillId="13" borderId="22" xfId="190" applyNumberFormat="1" applyFont="1" applyFill="1" applyBorder="1" applyAlignment="1">
      <alignment horizontal="center" vertical="top"/>
    </xf>
    <xf numFmtId="43" fontId="94" fillId="15" borderId="48" xfId="144" applyNumberFormat="1" applyFont="1" applyFill="1" applyBorder="1" applyAlignment="1">
      <alignment vertical="top"/>
    </xf>
    <xf numFmtId="3" fontId="29" fillId="15" borderId="22" xfId="304" applyNumberFormat="1" applyFont="1" applyFill="1" applyBorder="1" applyAlignment="1">
      <alignment horizontal="right" vertical="top" wrapText="1"/>
      <protection/>
    </xf>
    <xf numFmtId="0" fontId="29" fillId="15" borderId="22" xfId="304" applyFont="1" applyFill="1" applyBorder="1" applyAlignment="1">
      <alignment horizontal="center" vertical="top" wrapText="1"/>
      <protection/>
    </xf>
    <xf numFmtId="43" fontId="29" fillId="15" borderId="22" xfId="190" applyNumberFormat="1" applyFont="1" applyFill="1" applyBorder="1" applyAlignment="1">
      <alignment horizontal="center" vertical="top"/>
    </xf>
    <xf numFmtId="171" fontId="29" fillId="0" borderId="0" xfId="81" applyFont="1" applyFill="1" applyAlignment="1">
      <alignment horizontal="right"/>
    </xf>
    <xf numFmtId="171" fontId="94" fillId="0" borderId="48" xfId="86" applyNumberFormat="1" applyFont="1" applyFill="1" applyBorder="1" applyAlignment="1">
      <alignment horizontal="center" vertical="top"/>
    </xf>
    <xf numFmtId="3" fontId="87" fillId="0" borderId="22" xfId="0" applyNumberFormat="1" applyFont="1" applyFill="1" applyBorder="1" applyAlignment="1">
      <alignment horizontal="right" vertical="top" wrapText="1"/>
    </xf>
    <xf numFmtId="43" fontId="29" fillId="0" borderId="22" xfId="144" applyNumberFormat="1" applyFont="1" applyFill="1" applyBorder="1" applyAlignment="1">
      <alignment horizontal="center" vertical="top"/>
    </xf>
    <xf numFmtId="171" fontId="94" fillId="15" borderId="48" xfId="86" applyNumberFormat="1" applyFont="1" applyFill="1" applyBorder="1" applyAlignment="1">
      <alignment horizontal="center" vertical="top"/>
    </xf>
    <xf numFmtId="3" fontId="29" fillId="15" borderId="22" xfId="0" applyNumberFormat="1" applyFont="1" applyFill="1" applyBorder="1" applyAlignment="1">
      <alignment horizontal="right" wrapText="1"/>
    </xf>
    <xf numFmtId="0" fontId="29" fillId="15" borderId="22" xfId="0" applyFont="1" applyFill="1" applyBorder="1" applyAlignment="1">
      <alignment horizontal="center" wrapText="1"/>
    </xf>
    <xf numFmtId="43" fontId="29" fillId="15" borderId="22" xfId="144" applyNumberFormat="1" applyFont="1" applyFill="1" applyBorder="1" applyAlignment="1">
      <alignment/>
    </xf>
    <xf numFmtId="3" fontId="87" fillId="15" borderId="22" xfId="0" applyNumberFormat="1" applyFont="1" applyFill="1" applyBorder="1" applyAlignment="1">
      <alignment horizontal="right" wrapText="1"/>
    </xf>
    <xf numFmtId="0" fontId="87" fillId="15" borderId="22" xfId="0" applyFont="1" applyFill="1" applyBorder="1" applyAlignment="1">
      <alignment horizontal="center" wrapText="1"/>
    </xf>
    <xf numFmtId="0" fontId="29" fillId="0" borderId="23" xfId="305" applyFont="1" applyFill="1" applyBorder="1" applyAlignment="1">
      <alignment horizontal="left" vertical="top" wrapText="1"/>
      <protection/>
    </xf>
    <xf numFmtId="43" fontId="29" fillId="0" borderId="48" xfId="144" applyNumberFormat="1" applyFont="1" applyFill="1" applyBorder="1" applyAlignment="1">
      <alignment vertical="top"/>
    </xf>
    <xf numFmtId="171" fontId="29" fillId="0" borderId="22" xfId="115" applyNumberFormat="1" applyFont="1" applyFill="1" applyBorder="1" applyAlignment="1">
      <alignment vertical="justify"/>
      <protection/>
    </xf>
    <xf numFmtId="3" fontId="90" fillId="15" borderId="22" xfId="305" applyNumberFormat="1" applyFont="1" applyFill="1" applyBorder="1" applyAlignment="1">
      <alignment horizontal="center" vertical="top" wrapText="1"/>
      <protection/>
    </xf>
    <xf numFmtId="0" fontId="90" fillId="15" borderId="22" xfId="305" applyFont="1" applyFill="1" applyBorder="1" applyAlignment="1">
      <alignment horizontal="center" vertical="top" wrapText="1"/>
      <protection/>
    </xf>
    <xf numFmtId="3" fontId="90" fillId="15" borderId="22" xfId="305" applyNumberFormat="1" applyFont="1" applyFill="1" applyBorder="1" applyAlignment="1">
      <alignment horizontal="right" vertical="top" wrapText="1"/>
      <protection/>
    </xf>
    <xf numFmtId="0" fontId="29" fillId="0" borderId="22" xfId="305" applyFont="1" applyFill="1" applyBorder="1" applyAlignment="1">
      <alignment horizontal="left" vertical="center" wrapText="1"/>
      <protection/>
    </xf>
    <xf numFmtId="43" fontId="29" fillId="0" borderId="45" xfId="191" applyNumberFormat="1" applyFont="1" applyFill="1" applyBorder="1" applyAlignment="1">
      <alignment horizontal="center" vertical="top" wrapText="1"/>
    </xf>
    <xf numFmtId="171" fontId="29" fillId="0" borderId="48" xfId="115" applyNumberFormat="1" applyFont="1" applyFill="1" applyBorder="1" applyAlignment="1">
      <alignment vertical="justify"/>
      <protection/>
    </xf>
    <xf numFmtId="3" fontId="29" fillId="15" borderId="22" xfId="304" applyNumberFormat="1" applyFont="1" applyFill="1" applyBorder="1" applyAlignment="1">
      <alignment horizontal="right" vertical="center" wrapText="1"/>
      <protection/>
    </xf>
    <xf numFmtId="0" fontId="29" fillId="15" borderId="22" xfId="304" applyFont="1" applyFill="1" applyBorder="1" applyAlignment="1">
      <alignment horizontal="center" vertical="center" wrapText="1"/>
      <protection/>
    </xf>
    <xf numFmtId="43" fontId="29" fillId="15" borderId="22" xfId="190" applyNumberFormat="1" applyFont="1" applyFill="1" applyBorder="1" applyAlignment="1">
      <alignment horizontal="center" vertical="center"/>
    </xf>
    <xf numFmtId="171" fontId="29" fillId="0" borderId="22" xfId="115" applyNumberFormat="1" applyFont="1" applyFill="1" applyBorder="1" applyAlignment="1">
      <alignment horizontal="center" vertical="top"/>
      <protection/>
    </xf>
    <xf numFmtId="171" fontId="31" fillId="15" borderId="23" xfId="81" applyFont="1" applyFill="1" applyBorder="1" applyAlignment="1">
      <alignment vertical="top"/>
    </xf>
    <xf numFmtId="43" fontId="90" fillId="15" borderId="23" xfId="144" applyNumberFormat="1" applyFont="1" applyFill="1" applyBorder="1" applyAlignment="1">
      <alignment horizontal="right"/>
    </xf>
    <xf numFmtId="43" fontId="90" fillId="15" borderId="23" xfId="144" applyNumberFormat="1" applyFont="1" applyFill="1" applyBorder="1" applyAlignment="1">
      <alignment/>
    </xf>
    <xf numFmtId="43" fontId="29" fillId="15" borderId="23" xfId="144" applyNumberFormat="1" applyFont="1" applyFill="1" applyBorder="1" applyAlignment="1">
      <alignment/>
    </xf>
    <xf numFmtId="171" fontId="94" fillId="15" borderId="23" xfId="81" applyFont="1" applyFill="1" applyBorder="1" applyAlignment="1">
      <alignment vertical="top"/>
    </xf>
    <xf numFmtId="43" fontId="29" fillId="15" borderId="23" xfId="144" applyNumberFormat="1" applyFont="1" applyFill="1" applyBorder="1" applyAlignment="1">
      <alignment horizontal="right"/>
    </xf>
    <xf numFmtId="171" fontId="32" fillId="0" borderId="0" xfId="81" applyFont="1" applyFill="1" applyAlignment="1">
      <alignment horizontal="right"/>
    </xf>
    <xf numFmtId="0" fontId="29" fillId="0" borderId="25" xfId="305" applyFont="1" applyFill="1" applyBorder="1" applyAlignment="1">
      <alignment horizontal="left" vertical="top" wrapText="1"/>
      <protection/>
    </xf>
    <xf numFmtId="171" fontId="29" fillId="0" borderId="23" xfId="115" applyNumberFormat="1" applyFont="1" applyFill="1" applyBorder="1" applyAlignment="1">
      <alignment horizontal="center" vertical="top"/>
      <protection/>
    </xf>
    <xf numFmtId="3" fontId="90" fillId="0" borderId="23" xfId="305" applyNumberFormat="1" applyFont="1" applyFill="1" applyBorder="1" applyAlignment="1">
      <alignment horizontal="right" vertical="top" wrapText="1"/>
      <protection/>
    </xf>
    <xf numFmtId="0" fontId="90" fillId="0" borderId="22" xfId="305" applyFont="1" applyFill="1" applyBorder="1" applyAlignment="1">
      <alignment horizontal="center" vertical="top" wrapText="1"/>
      <protection/>
    </xf>
    <xf numFmtId="171" fontId="29" fillId="0" borderId="22" xfId="115" applyNumberFormat="1" applyFont="1" applyFill="1" applyBorder="1" applyAlignment="1">
      <alignment horizontal="center" vertical="center"/>
      <protection/>
    </xf>
    <xf numFmtId="43" fontId="29" fillId="0" borderId="23" xfId="86" applyFont="1" applyFill="1" applyBorder="1" applyAlignment="1">
      <alignment horizontal="center" vertical="top"/>
    </xf>
    <xf numFmtId="3" fontId="90" fillId="0" borderId="23" xfId="0" applyNumberFormat="1" applyFont="1" applyFill="1" applyBorder="1" applyAlignment="1">
      <alignment horizontal="right" vertical="top" wrapText="1"/>
    </xf>
    <xf numFmtId="43" fontId="29" fillId="0" borderId="0" xfId="274" applyNumberFormat="1" applyFont="1" applyFill="1" applyAlignment="1">
      <alignment/>
      <protection/>
    </xf>
    <xf numFmtId="43" fontId="32" fillId="0" borderId="0" xfId="0" applyNumberFormat="1" applyFont="1" applyFill="1" applyAlignment="1">
      <alignment/>
    </xf>
    <xf numFmtId="0" fontId="29" fillId="48" borderId="22" xfId="305" applyFont="1" applyFill="1" applyBorder="1" applyAlignment="1">
      <alignment horizontal="left" vertical="top" wrapText="1"/>
      <protection/>
    </xf>
    <xf numFmtId="171" fontId="29" fillId="48" borderId="22" xfId="115" applyNumberFormat="1" applyFont="1" applyFill="1" applyBorder="1" applyAlignment="1">
      <alignment horizontal="center" vertical="center"/>
      <protection/>
    </xf>
    <xf numFmtId="3" fontId="87" fillId="48" borderId="22" xfId="305" applyNumberFormat="1" applyFont="1" applyFill="1" applyBorder="1" applyAlignment="1">
      <alignment horizontal="center" vertical="top" wrapText="1"/>
      <protection/>
    </xf>
    <xf numFmtId="0" fontId="87" fillId="48" borderId="22" xfId="305" applyFont="1" applyFill="1" applyBorder="1" applyAlignment="1">
      <alignment horizontal="center" vertical="top" wrapText="1"/>
      <protection/>
    </xf>
    <xf numFmtId="0" fontId="29" fillId="48" borderId="24" xfId="305" applyFont="1" applyFill="1" applyBorder="1" applyAlignment="1">
      <alignment horizontal="left" vertical="top" wrapText="1"/>
      <protection/>
    </xf>
    <xf numFmtId="43" fontId="29" fillId="48" borderId="24" xfId="191" applyNumberFormat="1" applyFont="1" applyFill="1" applyBorder="1" applyAlignment="1">
      <alignment horizontal="center" vertical="top"/>
    </xf>
    <xf numFmtId="43" fontId="29" fillId="48" borderId="25" xfId="191" applyNumberFormat="1" applyFont="1" applyFill="1" applyBorder="1" applyAlignment="1">
      <alignment horizontal="center" vertical="top"/>
    </xf>
    <xf numFmtId="3" fontId="90" fillId="48" borderId="24" xfId="305" applyNumberFormat="1" applyFont="1" applyFill="1" applyBorder="1" applyAlignment="1">
      <alignment horizontal="right" vertical="top" wrapText="1"/>
      <protection/>
    </xf>
    <xf numFmtId="0" fontId="90" fillId="48" borderId="24" xfId="305" applyFont="1" applyFill="1" applyBorder="1" applyAlignment="1">
      <alignment horizontal="center" vertical="top" wrapText="1"/>
      <protection/>
    </xf>
    <xf numFmtId="43" fontId="29" fillId="48" borderId="24" xfId="191" applyNumberFormat="1" applyFont="1" applyFill="1" applyBorder="1" applyAlignment="1">
      <alignment horizontal="center" vertical="top" wrapText="1"/>
    </xf>
    <xf numFmtId="2" fontId="29" fillId="48" borderId="24" xfId="144" applyNumberFormat="1" applyFont="1" applyFill="1" applyBorder="1" applyAlignment="1">
      <alignment vertical="top"/>
    </xf>
    <xf numFmtId="171" fontId="29" fillId="48" borderId="24" xfId="81" applyFont="1" applyFill="1" applyBorder="1" applyAlignment="1">
      <alignment vertical="top"/>
    </xf>
    <xf numFmtId="171" fontId="29" fillId="48" borderId="0" xfId="81" applyFont="1" applyFill="1" applyAlignment="1">
      <alignment/>
    </xf>
    <xf numFmtId="171" fontId="32" fillId="48" borderId="0" xfId="81" applyFont="1" applyFill="1" applyAlignment="1">
      <alignment/>
    </xf>
    <xf numFmtId="0" fontId="87" fillId="0" borderId="24" xfId="305" applyFont="1" applyFill="1" applyBorder="1" applyAlignment="1">
      <alignment horizontal="center" vertical="top" wrapText="1"/>
      <protection/>
    </xf>
    <xf numFmtId="0" fontId="29" fillId="0" borderId="24" xfId="0" applyFont="1" applyFill="1" applyBorder="1" applyAlignment="1">
      <alignment horizontal="left" vertical="top" wrapText="1"/>
    </xf>
    <xf numFmtId="43" fontId="29" fillId="0" borderId="24" xfId="144" applyNumberFormat="1" applyFont="1" applyFill="1" applyBorder="1" applyAlignment="1">
      <alignment horizontal="center" vertical="top"/>
    </xf>
    <xf numFmtId="177" fontId="90" fillId="0" borderId="24" xfId="274" applyNumberFormat="1" applyFont="1" applyFill="1" applyBorder="1" applyAlignment="1">
      <alignment horizontal="center" vertical="top"/>
      <protection/>
    </xf>
    <xf numFmtId="0" fontId="90" fillId="0" borderId="24" xfId="274" applyFont="1" applyFill="1" applyBorder="1" applyAlignment="1">
      <alignment horizontal="center" vertical="top"/>
      <protection/>
    </xf>
    <xf numFmtId="2" fontId="29" fillId="0" borderId="24" xfId="274" applyNumberFormat="1" applyFont="1" applyFill="1" applyBorder="1" applyAlignment="1">
      <alignment horizontal="right" vertical="top"/>
      <protection/>
    </xf>
    <xf numFmtId="0" fontId="29" fillId="13" borderId="25" xfId="0" applyFont="1" applyFill="1" applyBorder="1" applyAlignment="1">
      <alignment horizontal="left" vertical="top" wrapText="1"/>
    </xf>
    <xf numFmtId="43" fontId="29" fillId="13" borderId="25" xfId="144" applyNumberFormat="1" applyFont="1" applyFill="1" applyBorder="1" applyAlignment="1">
      <alignment horizontal="center" vertical="top"/>
    </xf>
    <xf numFmtId="177" fontId="29" fillId="13" borderId="25" xfId="274" applyNumberFormat="1" applyFont="1" applyFill="1" applyBorder="1" applyAlignment="1">
      <alignment horizontal="center" vertical="top"/>
      <protection/>
    </xf>
    <xf numFmtId="0" fontId="29" fillId="13" borderId="25" xfId="274" applyFont="1" applyFill="1" applyBorder="1" applyAlignment="1">
      <alignment horizontal="center" vertical="top" wrapText="1"/>
      <protection/>
    </xf>
    <xf numFmtId="177" fontId="29" fillId="13" borderId="22" xfId="274" applyNumberFormat="1" applyFont="1" applyFill="1" applyBorder="1" applyAlignment="1">
      <alignment/>
      <protection/>
    </xf>
    <xf numFmtId="0" fontId="30" fillId="15" borderId="25" xfId="305" applyFont="1" applyFill="1" applyBorder="1" applyAlignment="1">
      <alignment horizontal="left" vertical="top" wrapText="1"/>
      <protection/>
    </xf>
    <xf numFmtId="43" fontId="94" fillId="15" borderId="23" xfId="86" applyFont="1" applyFill="1" applyBorder="1" applyAlignment="1">
      <alignment horizontal="center" vertical="top"/>
    </xf>
    <xf numFmtId="3" fontId="29" fillId="15" borderId="23" xfId="0" applyNumberFormat="1" applyFont="1" applyFill="1" applyBorder="1" applyAlignment="1">
      <alignment horizontal="right" wrapText="1"/>
    </xf>
    <xf numFmtId="0" fontId="29" fillId="15" borderId="23" xfId="0" applyFont="1" applyFill="1" applyBorder="1" applyAlignment="1">
      <alignment horizontal="center" wrapText="1"/>
    </xf>
    <xf numFmtId="43" fontId="29" fillId="15" borderId="46" xfId="144" applyNumberFormat="1" applyFont="1" applyFill="1" applyBorder="1" applyAlignment="1">
      <alignment/>
    </xf>
    <xf numFmtId="43" fontId="31" fillId="15" borderId="23" xfId="86" applyFont="1" applyFill="1" applyBorder="1" applyAlignment="1">
      <alignment horizontal="center" vertical="top"/>
    </xf>
    <xf numFmtId="177" fontId="29" fillId="0" borderId="22" xfId="274" applyNumberFormat="1" applyFont="1" applyFill="1" applyBorder="1" applyAlignment="1">
      <alignment/>
      <protection/>
    </xf>
    <xf numFmtId="0" fontId="29" fillId="13" borderId="22" xfId="305" applyFont="1" applyFill="1" applyBorder="1" applyAlignment="1">
      <alignment horizontal="left" vertical="center" wrapText="1"/>
      <protection/>
    </xf>
    <xf numFmtId="43" fontId="29" fillId="13" borderId="23" xfId="191" applyNumberFormat="1" applyFont="1" applyFill="1" applyBorder="1" applyAlignment="1">
      <alignment horizontal="center" vertical="top"/>
    </xf>
    <xf numFmtId="3" fontId="29" fillId="13" borderId="22" xfId="305" applyNumberFormat="1" applyFont="1" applyFill="1" applyBorder="1" applyAlignment="1">
      <alignment horizontal="center" vertical="top" wrapText="1"/>
      <protection/>
    </xf>
    <xf numFmtId="0" fontId="29" fillId="13" borderId="22" xfId="305" applyFont="1" applyFill="1" applyBorder="1" applyAlignment="1">
      <alignment horizontal="center" vertical="top" wrapText="1"/>
      <protection/>
    </xf>
    <xf numFmtId="43" fontId="29" fillId="13" borderId="45" xfId="191" applyNumberFormat="1" applyFont="1" applyFill="1" applyBorder="1" applyAlignment="1">
      <alignment horizontal="center" vertical="top" wrapText="1"/>
    </xf>
    <xf numFmtId="0" fontId="89" fillId="13" borderId="25" xfId="274" applyFont="1" applyFill="1" applyBorder="1" applyAlignment="1">
      <alignment horizontal="left" vertical="top" wrapText="1"/>
      <protection/>
    </xf>
    <xf numFmtId="171" fontId="29" fillId="13" borderId="25" xfId="86" applyNumberFormat="1" applyFont="1" applyFill="1" applyBorder="1" applyAlignment="1">
      <alignment vertical="top"/>
    </xf>
    <xf numFmtId="177" fontId="29" fillId="13" borderId="25" xfId="274" applyNumberFormat="1" applyFont="1" applyFill="1" applyBorder="1" applyAlignment="1">
      <alignment vertical="top"/>
      <protection/>
    </xf>
    <xf numFmtId="171" fontId="29" fillId="13" borderId="25" xfId="274" applyNumberFormat="1" applyFont="1" applyFill="1" applyBorder="1" applyAlignment="1">
      <alignment horizontal="center" vertical="top"/>
      <protection/>
    </xf>
    <xf numFmtId="43" fontId="29" fillId="13" borderId="25" xfId="144" applyNumberFormat="1" applyFont="1" applyFill="1" applyBorder="1" applyAlignment="1">
      <alignment horizontal="right" vertical="top"/>
    </xf>
    <xf numFmtId="0" fontId="29" fillId="13" borderId="25" xfId="274" applyFont="1" applyFill="1" applyBorder="1">
      <alignment/>
      <protection/>
    </xf>
    <xf numFmtId="2" fontId="29" fillId="13" borderId="25" xfId="144" applyNumberFormat="1" applyFont="1" applyFill="1" applyBorder="1" applyAlignment="1">
      <alignment vertical="top"/>
    </xf>
    <xf numFmtId="0" fontId="30" fillId="0" borderId="30" xfId="0" applyFont="1" applyBorder="1" applyAlignment="1">
      <alignment horizontal="left" wrapText="1"/>
    </xf>
    <xf numFmtId="43" fontId="29" fillId="0" borderId="30" xfId="144" applyNumberFormat="1" applyFont="1" applyFill="1" applyBorder="1" applyAlignment="1">
      <alignment vertical="center"/>
    </xf>
    <xf numFmtId="177" fontId="29" fillId="0" borderId="27" xfId="274" applyNumberFormat="1" applyFont="1" applyFill="1" applyBorder="1" applyAlignment="1">
      <alignment horizontal="right"/>
      <protection/>
    </xf>
    <xf numFmtId="0" fontId="29" fillId="0" borderId="27" xfId="274" applyFont="1" applyFill="1" applyBorder="1" applyAlignment="1">
      <alignment horizontal="center"/>
      <protection/>
    </xf>
    <xf numFmtId="43" fontId="29" fillId="0" borderId="38" xfId="144" applyNumberFormat="1" applyFont="1" applyFill="1" applyBorder="1" applyAlignment="1">
      <alignment/>
    </xf>
    <xf numFmtId="171" fontId="29" fillId="0" borderId="30" xfId="86" applyNumberFormat="1" applyFont="1" applyFill="1" applyBorder="1" applyAlignment="1">
      <alignment vertical="top"/>
    </xf>
    <xf numFmtId="177" fontId="29" fillId="0" borderId="30" xfId="274" applyNumberFormat="1" applyFont="1" applyFill="1" applyBorder="1" applyAlignment="1">
      <alignment horizontal="right" vertical="top"/>
      <protection/>
    </xf>
    <xf numFmtId="0" fontId="29" fillId="0" borderId="30" xfId="274" applyFont="1" applyFill="1" applyBorder="1" applyAlignment="1">
      <alignment horizontal="center" vertical="top"/>
      <protection/>
    </xf>
    <xf numFmtId="43" fontId="29" fillId="0" borderId="30" xfId="144" applyNumberFormat="1" applyFont="1" applyFill="1" applyBorder="1" applyAlignment="1">
      <alignment horizontal="center" vertical="top"/>
    </xf>
    <xf numFmtId="2" fontId="29" fillId="0" borderId="30" xfId="144" applyNumberFormat="1" applyFont="1" applyFill="1" applyBorder="1" applyAlignment="1">
      <alignment vertical="top"/>
    </xf>
    <xf numFmtId="0" fontId="30" fillId="0" borderId="28" xfId="0" applyFont="1" applyBorder="1" applyAlignment="1">
      <alignment horizontal="center" wrapText="1"/>
    </xf>
    <xf numFmtId="43" fontId="30" fillId="0" borderId="28" xfId="86" applyNumberFormat="1" applyFont="1" applyFill="1" applyBorder="1" applyAlignment="1">
      <alignment/>
    </xf>
    <xf numFmtId="43" fontId="31" fillId="0" borderId="28" xfId="86" applyNumberFormat="1" applyFont="1" applyFill="1" applyBorder="1" applyAlignment="1">
      <alignment/>
    </xf>
    <xf numFmtId="177" fontId="29" fillId="0" borderId="28" xfId="274" applyNumberFormat="1" applyFont="1" applyFill="1" applyBorder="1" applyAlignment="1">
      <alignment horizontal="right"/>
      <protection/>
    </xf>
    <xf numFmtId="0" fontId="29" fillId="0" borderId="28" xfId="274" applyFont="1" applyFill="1" applyBorder="1" applyAlignment="1">
      <alignment horizontal="center"/>
      <protection/>
    </xf>
    <xf numFmtId="43" fontId="29" fillId="0" borderId="28" xfId="144" applyNumberFormat="1" applyFont="1" applyFill="1" applyBorder="1" applyAlignment="1">
      <alignment/>
    </xf>
    <xf numFmtId="171" fontId="29" fillId="0" borderId="28" xfId="86" applyNumberFormat="1" applyFont="1" applyFill="1" applyBorder="1" applyAlignment="1">
      <alignment vertical="top"/>
    </xf>
    <xf numFmtId="171" fontId="90" fillId="0" borderId="28" xfId="86" applyNumberFormat="1" applyFont="1" applyFill="1" applyBorder="1" applyAlignment="1">
      <alignment vertical="top"/>
    </xf>
    <xf numFmtId="177" fontId="29" fillId="0" borderId="28" xfId="274" applyNumberFormat="1" applyFont="1" applyFill="1" applyBorder="1" applyAlignment="1">
      <alignment horizontal="right" vertical="top"/>
      <protection/>
    </xf>
    <xf numFmtId="0" fontId="29" fillId="0" borderId="28" xfId="274" applyFont="1" applyFill="1" applyBorder="1" applyAlignment="1">
      <alignment horizontal="center" vertical="top"/>
      <protection/>
    </xf>
    <xf numFmtId="43" fontId="29" fillId="0" borderId="28" xfId="144" applyNumberFormat="1" applyFont="1" applyFill="1" applyBorder="1" applyAlignment="1">
      <alignment horizontal="center" vertical="top"/>
    </xf>
    <xf numFmtId="2" fontId="29" fillId="0" borderId="28" xfId="144" applyNumberFormat="1" applyFont="1" applyFill="1" applyBorder="1" applyAlignment="1">
      <alignment vertical="top"/>
    </xf>
    <xf numFmtId="0" fontId="29" fillId="0" borderId="0" xfId="274" applyFont="1" applyFill="1" applyBorder="1" applyAlignment="1">
      <alignment horizontal="left"/>
      <protection/>
    </xf>
    <xf numFmtId="171" fontId="29" fillId="0" borderId="0" xfId="86" applyNumberFormat="1" applyFont="1" applyFill="1" applyBorder="1" applyAlignment="1">
      <alignment vertical="top"/>
    </xf>
    <xf numFmtId="177" fontId="29" fillId="0" borderId="0" xfId="274" applyNumberFormat="1" applyFont="1" applyFill="1" applyBorder="1" applyAlignment="1">
      <alignment horizontal="right" vertical="top"/>
      <protection/>
    </xf>
    <xf numFmtId="0" fontId="29" fillId="0" borderId="0" xfId="274" applyFont="1" applyFill="1" applyBorder="1" applyAlignment="1">
      <alignment horizontal="center" vertical="top"/>
      <protection/>
    </xf>
    <xf numFmtId="43" fontId="29" fillId="0" borderId="0" xfId="144" applyNumberFormat="1" applyFont="1" applyFill="1" applyBorder="1" applyAlignment="1">
      <alignment horizontal="center" vertical="top"/>
    </xf>
    <xf numFmtId="2" fontId="29" fillId="0" borderId="0" xfId="144" applyNumberFormat="1" applyFont="1" applyFill="1" applyBorder="1" applyAlignment="1">
      <alignment vertical="top"/>
    </xf>
    <xf numFmtId="171" fontId="37" fillId="0" borderId="0" xfId="86" applyNumberFormat="1" applyFont="1" applyFill="1" applyBorder="1" applyAlignment="1">
      <alignment vertical="top"/>
    </xf>
    <xf numFmtId="2" fontId="29" fillId="0" borderId="0" xfId="86" applyNumberFormat="1" applyFont="1" applyFill="1" applyBorder="1" applyAlignment="1">
      <alignment/>
    </xf>
    <xf numFmtId="2" fontId="29" fillId="0" borderId="0" xfId="86" applyNumberFormat="1" applyFont="1" applyFill="1" applyAlignment="1">
      <alignment/>
    </xf>
    <xf numFmtId="171" fontId="30" fillId="0" borderId="0" xfId="86" applyNumberFormat="1" applyFont="1" applyFill="1" applyBorder="1" applyAlignment="1">
      <alignment vertical="top"/>
    </xf>
    <xf numFmtId="177" fontId="30" fillId="0" borderId="0" xfId="274" applyNumberFormat="1" applyFont="1" applyFill="1" applyBorder="1" applyAlignment="1">
      <alignment horizontal="right" vertical="top"/>
      <protection/>
    </xf>
    <xf numFmtId="0" fontId="30" fillId="0" borderId="0" xfId="274" applyFont="1" applyFill="1" applyBorder="1" applyAlignment="1">
      <alignment horizontal="center" vertical="top"/>
      <protection/>
    </xf>
    <xf numFmtId="43" fontId="30" fillId="0" borderId="0" xfId="144" applyNumberFormat="1" applyFont="1" applyFill="1" applyBorder="1" applyAlignment="1">
      <alignment horizontal="center" vertical="top"/>
    </xf>
    <xf numFmtId="0" fontId="30" fillId="0" borderId="0" xfId="274" applyFont="1" applyFill="1" applyBorder="1" applyAlignment="1">
      <alignment horizontal="left"/>
      <protection/>
    </xf>
    <xf numFmtId="0" fontId="30" fillId="0" borderId="0" xfId="274" applyFont="1" applyFill="1" applyBorder="1" applyAlignment="1">
      <alignment horizontal="center"/>
      <protection/>
    </xf>
    <xf numFmtId="171" fontId="30" fillId="0" borderId="0" xfId="86" applyNumberFormat="1" applyFont="1" applyFill="1" applyBorder="1" applyAlignment="1">
      <alignment horizontal="center" vertical="top"/>
    </xf>
    <xf numFmtId="0" fontId="30" fillId="0" borderId="0" xfId="274" applyFont="1" applyFill="1" applyBorder="1" applyAlignment="1">
      <alignment vertical="top" wrapText="1"/>
      <protection/>
    </xf>
    <xf numFmtId="0" fontId="29" fillId="0" borderId="0" xfId="86" applyNumberFormat="1" applyFont="1" applyFill="1" applyBorder="1" applyAlignment="1">
      <alignment vertical="top"/>
    </xf>
    <xf numFmtId="0" fontId="29" fillId="0" borderId="0" xfId="274" applyNumberFormat="1" applyFont="1" applyFill="1" applyBorder="1" applyAlignment="1">
      <alignment horizontal="right" vertical="top"/>
      <protection/>
    </xf>
    <xf numFmtId="0" fontId="29" fillId="0" borderId="0" xfId="274" applyNumberFormat="1" applyFont="1" applyFill="1" applyBorder="1" applyAlignment="1">
      <alignment horizontal="center" vertical="top"/>
      <protection/>
    </xf>
    <xf numFmtId="0" fontId="29" fillId="0" borderId="0" xfId="144" applyNumberFormat="1" applyFont="1" applyFill="1" applyBorder="1" applyAlignment="1">
      <alignment horizontal="center" vertical="top"/>
    </xf>
    <xf numFmtId="0" fontId="29" fillId="0" borderId="0" xfId="274" applyNumberFormat="1" applyFont="1" applyFill="1" applyBorder="1" applyAlignment="1">
      <alignment horizontal="left"/>
      <protection/>
    </xf>
    <xf numFmtId="0" fontId="29" fillId="0" borderId="0" xfId="144" applyNumberFormat="1" applyFont="1" applyFill="1" applyBorder="1" applyAlignment="1">
      <alignment vertical="top"/>
    </xf>
    <xf numFmtId="0" fontId="30" fillId="0" borderId="0" xfId="274" applyFont="1" applyFill="1" applyBorder="1" applyAlignment="1">
      <alignment vertical="top"/>
      <protection/>
    </xf>
    <xf numFmtId="0" fontId="30" fillId="0" borderId="0" xfId="0" applyFont="1" applyFill="1" applyAlignment="1">
      <alignment/>
    </xf>
    <xf numFmtId="0" fontId="94" fillId="0" borderId="0" xfId="261" applyFont="1" applyFill="1" applyAlignment="1">
      <alignment vertical="top" wrapText="1"/>
      <protection/>
    </xf>
    <xf numFmtId="0" fontId="30" fillId="0" borderId="0" xfId="261" applyFont="1" applyFill="1" applyBorder="1" applyAlignment="1">
      <alignment vertical="top"/>
      <protection/>
    </xf>
    <xf numFmtId="0" fontId="30" fillId="0" borderId="0" xfId="261" applyFont="1" applyFill="1" applyAlignment="1">
      <alignment vertical="top"/>
      <protection/>
    </xf>
    <xf numFmtId="0" fontId="43" fillId="0" borderId="0" xfId="261" applyFont="1" applyFill="1" applyAlignment="1">
      <alignment vertical="top"/>
      <protection/>
    </xf>
    <xf numFmtId="0" fontId="44" fillId="0" borderId="0" xfId="261" applyFont="1" applyFill="1" applyAlignment="1">
      <alignment horizontal="center" vertical="top"/>
      <protection/>
    </xf>
    <xf numFmtId="0" fontId="44" fillId="0" borderId="0" xfId="261" applyFont="1" applyFill="1" applyAlignment="1">
      <alignment vertical="top"/>
      <protection/>
    </xf>
    <xf numFmtId="0" fontId="36" fillId="0" borderId="0" xfId="261" applyFont="1" applyFill="1" applyBorder="1" applyAlignment="1">
      <alignment vertical="top"/>
      <protection/>
    </xf>
    <xf numFmtId="0" fontId="36" fillId="0" borderId="0" xfId="261" applyFont="1" applyFill="1" applyBorder="1" applyAlignment="1">
      <alignment horizontal="center" vertical="top"/>
      <protection/>
    </xf>
    <xf numFmtId="0" fontId="45" fillId="0" borderId="0" xfId="261" applyFont="1" applyFill="1" applyBorder="1" applyAlignment="1">
      <alignment vertical="top"/>
      <protection/>
    </xf>
    <xf numFmtId="43" fontId="36" fillId="0" borderId="0" xfId="146" applyNumberFormat="1" applyFont="1" applyFill="1" applyBorder="1" applyAlignment="1">
      <alignment vertical="top"/>
    </xf>
    <xf numFmtId="0" fontId="45" fillId="0" borderId="0" xfId="261" applyFont="1" applyFill="1" applyBorder="1" applyAlignment="1">
      <alignment horizontal="center" vertical="top"/>
      <protection/>
    </xf>
    <xf numFmtId="0" fontId="45" fillId="0" borderId="0" xfId="261" applyFont="1" applyFill="1" applyBorder="1" applyAlignment="1">
      <alignment horizontal="right" vertical="top"/>
      <protection/>
    </xf>
    <xf numFmtId="176" fontId="36" fillId="0" borderId="0" xfId="81" applyNumberFormat="1" applyFont="1" applyFill="1" applyBorder="1" applyAlignment="1">
      <alignment vertical="top"/>
    </xf>
    <xf numFmtId="171" fontId="6" fillId="0" borderId="0" xfId="81" applyFont="1" applyFill="1" applyBorder="1" applyAlignment="1">
      <alignment vertical="top"/>
    </xf>
    <xf numFmtId="176" fontId="6" fillId="0" borderId="0" xfId="81" applyNumberFormat="1" applyFont="1" applyFill="1" applyBorder="1" applyAlignment="1">
      <alignment vertical="top"/>
    </xf>
    <xf numFmtId="0" fontId="6" fillId="0" borderId="0" xfId="261" applyFont="1" applyFill="1" applyBorder="1" applyAlignment="1">
      <alignment horizontal="center" vertical="top"/>
      <protection/>
    </xf>
    <xf numFmtId="0" fontId="6" fillId="0" borderId="0" xfId="261" applyFont="1" applyFill="1" applyBorder="1" applyAlignment="1">
      <alignment vertical="top"/>
      <protection/>
    </xf>
    <xf numFmtId="0" fontId="44" fillId="0" borderId="0" xfId="261" applyFont="1" applyFill="1" applyAlignment="1">
      <alignment vertical="center"/>
      <protection/>
    </xf>
    <xf numFmtId="0" fontId="29" fillId="0" borderId="27" xfId="261" applyFont="1" applyFill="1" applyBorder="1" applyAlignment="1">
      <alignment horizontal="center" vertical="center"/>
      <protection/>
    </xf>
    <xf numFmtId="43" fontId="29" fillId="0" borderId="27" xfId="146" applyNumberFormat="1" applyFont="1" applyFill="1" applyBorder="1" applyAlignment="1">
      <alignment horizontal="center" vertical="center"/>
    </xf>
    <xf numFmtId="43" fontId="29" fillId="0" borderId="27" xfId="146" applyNumberFormat="1" applyFont="1" applyFill="1" applyBorder="1" applyAlignment="1">
      <alignment horizontal="center" vertical="center" wrapText="1"/>
    </xf>
    <xf numFmtId="0" fontId="29" fillId="0" borderId="27" xfId="261" applyFont="1" applyFill="1" applyBorder="1" applyAlignment="1">
      <alignment horizontal="center" vertical="center" wrapText="1"/>
      <protection/>
    </xf>
    <xf numFmtId="176" fontId="29" fillId="0" borderId="27" xfId="81" applyNumberFormat="1" applyFont="1" applyFill="1" applyBorder="1" applyAlignment="1">
      <alignment horizontal="center" vertical="center" wrapText="1"/>
    </xf>
    <xf numFmtId="171" fontId="44" fillId="0" borderId="38" xfId="81" applyFont="1" applyFill="1" applyBorder="1" applyAlignment="1">
      <alignment horizontal="center" vertical="center" wrapText="1"/>
    </xf>
    <xf numFmtId="176" fontId="44" fillId="0" borderId="27" xfId="81" applyNumberFormat="1" applyFont="1" applyFill="1" applyBorder="1" applyAlignment="1">
      <alignment horizontal="center" vertical="center" wrapText="1"/>
    </xf>
    <xf numFmtId="171" fontId="44" fillId="0" borderId="39" xfId="81" applyFont="1" applyFill="1" applyBorder="1" applyAlignment="1">
      <alignment horizontal="center" vertical="center" wrapText="1"/>
    </xf>
    <xf numFmtId="0" fontId="44" fillId="0" borderId="0" xfId="261" applyFont="1" applyFill="1" applyAlignment="1">
      <alignment horizontal="center" vertical="center"/>
      <protection/>
    </xf>
    <xf numFmtId="0" fontId="29" fillId="0" borderId="22" xfId="0" applyFont="1" applyFill="1" applyBorder="1" applyAlignment="1">
      <alignment horizontal="left" vertical="top" wrapText="1"/>
    </xf>
    <xf numFmtId="171" fontId="32" fillId="0" borderId="50" xfId="81" applyFont="1" applyFill="1" applyBorder="1" applyAlignment="1">
      <alignment horizontal="left" vertical="top" wrapText="1"/>
    </xf>
    <xf numFmtId="43" fontId="29" fillId="0" borderId="50" xfId="144" applyFont="1" applyFill="1" applyBorder="1" applyAlignment="1">
      <alignment vertical="top"/>
    </xf>
    <xf numFmtId="177" fontId="29" fillId="0" borderId="50" xfId="81" applyNumberFormat="1" applyFont="1" applyFill="1" applyBorder="1" applyAlignment="1">
      <alignment horizontal="center" vertical="top"/>
    </xf>
    <xf numFmtId="0" fontId="29" fillId="0" borderId="50" xfId="0" applyFont="1" applyFill="1" applyBorder="1" applyAlignment="1">
      <alignment horizontal="center" vertical="top" wrapText="1"/>
    </xf>
    <xf numFmtId="43" fontId="29" fillId="0" borderId="50" xfId="144" applyFont="1" applyFill="1" applyBorder="1" applyAlignment="1">
      <alignment horizontal="center" vertical="top"/>
    </xf>
    <xf numFmtId="43" fontId="29" fillId="0" borderId="22" xfId="144" applyFont="1" applyFill="1" applyBorder="1" applyAlignment="1">
      <alignment vertical="top"/>
    </xf>
    <xf numFmtId="177" fontId="29" fillId="0" borderId="22" xfId="144" applyNumberFormat="1" applyFont="1" applyFill="1" applyBorder="1" applyAlignment="1">
      <alignment vertical="top"/>
    </xf>
    <xf numFmtId="43" fontId="29" fillId="0" borderId="22" xfId="144" applyFont="1" applyFill="1" applyBorder="1" applyAlignment="1">
      <alignment horizontal="center" vertical="top"/>
    </xf>
    <xf numFmtId="176" fontId="29" fillId="0" borderId="30" xfId="81" applyNumberFormat="1" applyFont="1" applyFill="1" applyBorder="1" applyAlignment="1">
      <alignment vertical="top" wrapText="1"/>
    </xf>
    <xf numFmtId="176" fontId="29" fillId="0" borderId="30" xfId="81" applyNumberFormat="1" applyFont="1" applyFill="1" applyBorder="1" applyAlignment="1">
      <alignment horizontal="center" vertical="top" wrapText="1"/>
    </xf>
    <xf numFmtId="171" fontId="44" fillId="0" borderId="29" xfId="81" applyFont="1" applyFill="1" applyBorder="1" applyAlignment="1">
      <alignment horizontal="center" vertical="top" wrapText="1"/>
    </xf>
    <xf numFmtId="176" fontId="44" fillId="0" borderId="30" xfId="81" applyNumberFormat="1" applyFont="1" applyFill="1" applyBorder="1" applyAlignment="1">
      <alignment horizontal="center" vertical="top" wrapText="1"/>
    </xf>
    <xf numFmtId="171" fontId="44" fillId="0" borderId="44" xfId="81" applyFont="1" applyFill="1" applyBorder="1" applyAlignment="1">
      <alignment horizontal="center" vertical="top" wrapText="1"/>
    </xf>
    <xf numFmtId="0" fontId="44" fillId="0" borderId="51" xfId="261" applyFont="1" applyFill="1" applyBorder="1" applyAlignment="1">
      <alignment horizontal="center" vertical="center" wrapText="1"/>
      <protection/>
    </xf>
    <xf numFmtId="171" fontId="32" fillId="0" borderId="22" xfId="81" applyFont="1" applyFill="1" applyBorder="1" applyAlignment="1">
      <alignment horizontal="right" vertical="top" wrapText="1"/>
    </xf>
    <xf numFmtId="176" fontId="29" fillId="0" borderId="22" xfId="81" applyNumberFormat="1" applyFont="1" applyFill="1" applyBorder="1" applyAlignment="1">
      <alignment horizontal="center" vertical="top"/>
    </xf>
    <xf numFmtId="0" fontId="29" fillId="0" borderId="22" xfId="0" applyFont="1" applyFill="1" applyBorder="1" applyAlignment="1">
      <alignment horizontal="center" vertical="top" wrapText="1"/>
    </xf>
    <xf numFmtId="0" fontId="87" fillId="0" borderId="22" xfId="0" applyFont="1" applyFill="1" applyBorder="1" applyAlignment="1">
      <alignment horizontal="left" vertical="top" wrapText="1"/>
    </xf>
    <xf numFmtId="43" fontId="87" fillId="0" borderId="22" xfId="144" applyFont="1" applyFill="1" applyBorder="1" applyAlignment="1">
      <alignment vertical="top"/>
    </xf>
    <xf numFmtId="177" fontId="87" fillId="0" borderId="22" xfId="144" applyNumberFormat="1" applyFont="1" applyFill="1" applyBorder="1" applyAlignment="1">
      <alignment vertical="top"/>
    </xf>
    <xf numFmtId="43" fontId="87" fillId="0" borderId="22" xfId="144" applyFont="1" applyFill="1" applyBorder="1" applyAlignment="1">
      <alignment horizontal="center" vertical="top"/>
    </xf>
    <xf numFmtId="176" fontId="29" fillId="0" borderId="24" xfId="81" applyNumberFormat="1" applyFont="1" applyFill="1" applyBorder="1" applyAlignment="1">
      <alignment vertical="top" wrapText="1"/>
    </xf>
    <xf numFmtId="176" fontId="29" fillId="0" borderId="24" xfId="81" applyNumberFormat="1" applyFont="1" applyFill="1" applyBorder="1" applyAlignment="1">
      <alignment horizontal="center" vertical="top" wrapText="1"/>
    </xf>
    <xf numFmtId="176" fontId="29" fillId="0" borderId="22" xfId="81" applyNumberFormat="1" applyFont="1" applyFill="1" applyBorder="1" applyAlignment="1">
      <alignment vertical="top" wrapText="1"/>
    </xf>
    <xf numFmtId="171" fontId="44" fillId="0" borderId="26" xfId="81" applyFont="1" applyFill="1" applyBorder="1" applyAlignment="1">
      <alignment horizontal="center" vertical="top" wrapText="1"/>
    </xf>
    <xf numFmtId="43" fontId="29" fillId="0" borderId="24" xfId="144" applyFont="1" applyFill="1" applyBorder="1" applyAlignment="1">
      <alignment vertical="top"/>
    </xf>
    <xf numFmtId="177" fontId="29" fillId="0" borderId="24" xfId="144" applyNumberFormat="1" applyFont="1" applyFill="1" applyBorder="1" applyAlignment="1">
      <alignment vertical="top"/>
    </xf>
    <xf numFmtId="0" fontId="29" fillId="0" borderId="24" xfId="0" applyFont="1" applyFill="1" applyBorder="1" applyAlignment="1">
      <alignment horizontal="center" vertical="top"/>
    </xf>
    <xf numFmtId="43" fontId="29" fillId="0" borderId="24" xfId="144" applyFont="1" applyFill="1" applyBorder="1" applyAlignment="1">
      <alignment horizontal="center" vertical="top"/>
    </xf>
    <xf numFmtId="0" fontId="87" fillId="0" borderId="24" xfId="0" applyFont="1" applyFill="1" applyBorder="1" applyAlignment="1">
      <alignment horizontal="left" vertical="top" wrapText="1"/>
    </xf>
    <xf numFmtId="43" fontId="87" fillId="0" borderId="24" xfId="190" applyNumberFormat="1" applyFont="1" applyFill="1" applyBorder="1" applyAlignment="1">
      <alignment horizontal="center" vertical="top"/>
    </xf>
    <xf numFmtId="43" fontId="87" fillId="0" borderId="24" xfId="144" applyFont="1" applyFill="1" applyBorder="1" applyAlignment="1">
      <alignment vertical="top"/>
    </xf>
    <xf numFmtId="177" fontId="87" fillId="0" borderId="24" xfId="144" applyNumberFormat="1" applyFont="1" applyFill="1" applyBorder="1" applyAlignment="1">
      <alignment vertical="top"/>
    </xf>
    <xf numFmtId="0" fontId="87" fillId="0" borderId="24" xfId="0" applyFont="1" applyFill="1" applyBorder="1" applyAlignment="1">
      <alignment horizontal="center" vertical="top"/>
    </xf>
    <xf numFmtId="43" fontId="87" fillId="0" borderId="24" xfId="144" applyFont="1" applyFill="1" applyBorder="1" applyAlignment="1">
      <alignment horizontal="center" vertical="top"/>
    </xf>
    <xf numFmtId="176" fontId="29" fillId="0" borderId="33" xfId="81" applyNumberFormat="1" applyFont="1" applyFill="1" applyBorder="1" applyAlignment="1">
      <alignment vertical="top" wrapText="1"/>
    </xf>
    <xf numFmtId="0" fontId="44" fillId="0" borderId="48" xfId="261" applyFont="1" applyFill="1" applyBorder="1" applyAlignment="1">
      <alignment horizontal="center" vertical="top" wrapText="1"/>
      <protection/>
    </xf>
    <xf numFmtId="0" fontId="87" fillId="13" borderId="23" xfId="0" applyFont="1" applyFill="1" applyBorder="1" applyAlignment="1">
      <alignment horizontal="left" vertical="top" wrapText="1"/>
    </xf>
    <xf numFmtId="43" fontId="87" fillId="13" borderId="23" xfId="190" applyNumberFormat="1" applyFont="1" applyFill="1" applyBorder="1" applyAlignment="1">
      <alignment horizontal="center" vertical="top"/>
    </xf>
    <xf numFmtId="43" fontId="87" fillId="13" borderId="23" xfId="144" applyFont="1" applyFill="1" applyBorder="1" applyAlignment="1">
      <alignment vertical="top"/>
    </xf>
    <xf numFmtId="43" fontId="87" fillId="13" borderId="23" xfId="144" applyFont="1" applyFill="1" applyBorder="1" applyAlignment="1">
      <alignment horizontal="center" vertical="top"/>
    </xf>
    <xf numFmtId="176" fontId="29" fillId="13" borderId="23" xfId="81" applyNumberFormat="1" applyFont="1" applyFill="1" applyBorder="1" applyAlignment="1">
      <alignment vertical="top" wrapText="1"/>
    </xf>
    <xf numFmtId="176" fontId="29" fillId="13" borderId="23" xfId="81" applyNumberFormat="1" applyFont="1" applyFill="1" applyBorder="1" applyAlignment="1">
      <alignment horizontal="center" vertical="top" wrapText="1"/>
    </xf>
    <xf numFmtId="176" fontId="29" fillId="13" borderId="52" xfId="81" applyNumberFormat="1" applyFont="1" applyFill="1" applyBorder="1" applyAlignment="1">
      <alignment vertical="top" wrapText="1"/>
    </xf>
    <xf numFmtId="171" fontId="44" fillId="13" borderId="25" xfId="81" applyFont="1" applyFill="1" applyBorder="1" applyAlignment="1">
      <alignment horizontal="center" vertical="top" wrapText="1"/>
    </xf>
    <xf numFmtId="176" fontId="44" fillId="13" borderId="25" xfId="81" applyNumberFormat="1" applyFont="1" applyFill="1" applyBorder="1" applyAlignment="1">
      <alignment horizontal="center" vertical="top" wrapText="1"/>
    </xf>
    <xf numFmtId="171" fontId="44" fillId="13" borderId="51" xfId="81" applyFont="1" applyFill="1" applyBorder="1" applyAlignment="1">
      <alignment horizontal="center" vertical="top" wrapText="1"/>
    </xf>
    <xf numFmtId="43" fontId="29" fillId="0" borderId="22" xfId="190" applyNumberFormat="1" applyFont="1" applyFill="1" applyBorder="1" applyAlignment="1">
      <alignment horizontal="center" vertical="top"/>
    </xf>
    <xf numFmtId="176" fontId="29" fillId="0" borderId="22" xfId="81" applyNumberFormat="1" applyFont="1" applyFill="1" applyBorder="1" applyAlignment="1">
      <alignment horizontal="center" vertical="top" wrapText="1"/>
    </xf>
    <xf numFmtId="176" fontId="29" fillId="0" borderId="48" xfId="81" applyNumberFormat="1" applyFont="1" applyFill="1" applyBorder="1" applyAlignment="1">
      <alignment vertical="top" wrapText="1"/>
    </xf>
    <xf numFmtId="171" fontId="44" fillId="0" borderId="36" xfId="81" applyFont="1" applyFill="1" applyBorder="1" applyAlignment="1">
      <alignment horizontal="center" vertical="top" wrapText="1"/>
    </xf>
    <xf numFmtId="176" fontId="44" fillId="0" borderId="26" xfId="81" applyNumberFormat="1" applyFont="1" applyFill="1" applyBorder="1" applyAlignment="1">
      <alignment horizontal="center" vertical="top" wrapText="1"/>
    </xf>
    <xf numFmtId="171" fontId="44" fillId="0" borderId="53" xfId="81" applyFont="1" applyFill="1" applyBorder="1" applyAlignment="1">
      <alignment horizontal="center" vertical="top" wrapText="1"/>
    </xf>
    <xf numFmtId="0" fontId="29" fillId="13" borderId="24" xfId="0" applyFont="1" applyFill="1" applyBorder="1" applyAlignment="1">
      <alignment horizontal="left" vertical="top" wrapText="1"/>
    </xf>
    <xf numFmtId="171" fontId="29" fillId="13" borderId="24" xfId="144" applyNumberFormat="1" applyFont="1" applyFill="1" applyBorder="1" applyAlignment="1">
      <alignment vertical="top"/>
    </xf>
    <xf numFmtId="43" fontId="29" fillId="13" borderId="24" xfId="144" applyFont="1" applyFill="1" applyBorder="1" applyAlignment="1">
      <alignment horizontal="center" vertical="top"/>
    </xf>
    <xf numFmtId="43" fontId="29" fillId="13" borderId="24" xfId="144" applyFont="1" applyFill="1" applyBorder="1" applyAlignment="1">
      <alignment vertical="top"/>
    </xf>
    <xf numFmtId="177" fontId="29" fillId="13" borderId="24" xfId="144" applyNumberFormat="1" applyFont="1" applyFill="1" applyBorder="1" applyAlignment="1">
      <alignment horizontal="center" vertical="top"/>
    </xf>
    <xf numFmtId="0" fontId="29" fillId="13" borderId="24" xfId="0" applyFont="1" applyFill="1" applyBorder="1" applyAlignment="1">
      <alignment horizontal="center" vertical="top"/>
    </xf>
    <xf numFmtId="176" fontId="29" fillId="13" borderId="25" xfId="81" applyNumberFormat="1" applyFont="1" applyFill="1" applyBorder="1" applyAlignment="1">
      <alignment vertical="top" wrapText="1"/>
    </xf>
    <xf numFmtId="176" fontId="29" fillId="13" borderId="25" xfId="81" applyNumberFormat="1" applyFont="1" applyFill="1" applyBorder="1" applyAlignment="1">
      <alignment horizontal="center" vertical="top" wrapText="1"/>
    </xf>
    <xf numFmtId="176" fontId="29" fillId="13" borderId="51" xfId="81" applyNumberFormat="1" applyFont="1" applyFill="1" applyBorder="1" applyAlignment="1">
      <alignment vertical="top" wrapText="1"/>
    </xf>
    <xf numFmtId="0" fontId="44" fillId="0" borderId="48" xfId="261" applyFont="1" applyFill="1" applyBorder="1" applyAlignment="1">
      <alignment vertical="top"/>
      <protection/>
    </xf>
    <xf numFmtId="0" fontId="29" fillId="13" borderId="22" xfId="0" applyFont="1" applyFill="1" applyBorder="1" applyAlignment="1">
      <alignment horizontal="left" vertical="top" wrapText="1"/>
    </xf>
    <xf numFmtId="43" fontId="29" fillId="13" borderId="22" xfId="144" applyFont="1" applyFill="1" applyBorder="1" applyAlignment="1">
      <alignment vertical="top"/>
    </xf>
    <xf numFmtId="177" fontId="29" fillId="13" borderId="22" xfId="144" applyNumberFormat="1" applyFont="1" applyFill="1" applyBorder="1" applyAlignment="1">
      <alignment horizontal="center" vertical="top"/>
    </xf>
    <xf numFmtId="0" fontId="29" fillId="13" borderId="22" xfId="0" applyFont="1" applyFill="1" applyBorder="1" applyAlignment="1">
      <alignment horizontal="center" vertical="top"/>
    </xf>
    <xf numFmtId="43" fontId="29" fillId="13" borderId="22" xfId="144" applyFont="1" applyFill="1" applyBorder="1" applyAlignment="1">
      <alignment horizontal="center" vertical="top"/>
    </xf>
    <xf numFmtId="176" fontId="29" fillId="13" borderId="22" xfId="81" applyNumberFormat="1" applyFont="1" applyFill="1" applyBorder="1" applyAlignment="1">
      <alignment vertical="top" wrapText="1"/>
    </xf>
    <xf numFmtId="176" fontId="29" fillId="13" borderId="22" xfId="81" applyNumberFormat="1" applyFont="1" applyFill="1" applyBorder="1" applyAlignment="1">
      <alignment horizontal="center" vertical="top" wrapText="1"/>
    </xf>
    <xf numFmtId="176" fontId="29" fillId="13" borderId="48" xfId="81" applyNumberFormat="1" applyFont="1" applyFill="1" applyBorder="1" applyAlignment="1">
      <alignment vertical="top" wrapText="1"/>
    </xf>
    <xf numFmtId="171" fontId="44" fillId="0" borderId="22" xfId="81" applyFont="1" applyFill="1" applyBorder="1" applyAlignment="1">
      <alignment horizontal="center" vertical="top" wrapText="1"/>
    </xf>
    <xf numFmtId="176" fontId="44" fillId="0" borderId="22" xfId="81" applyNumberFormat="1" applyFont="1" applyFill="1" applyBorder="1" applyAlignment="1">
      <alignment horizontal="center" vertical="top" wrapText="1"/>
    </xf>
    <xf numFmtId="171" fontId="44" fillId="0" borderId="48" xfId="81" applyFont="1" applyFill="1" applyBorder="1" applyAlignment="1">
      <alignment horizontal="center" vertical="top" wrapText="1"/>
    </xf>
    <xf numFmtId="0" fontId="44" fillId="0" borderId="51" xfId="261" applyFont="1" applyFill="1" applyBorder="1" applyAlignment="1">
      <alignment vertical="top"/>
      <protection/>
    </xf>
    <xf numFmtId="0" fontId="29" fillId="13" borderId="32" xfId="0" applyFont="1" applyFill="1" applyBorder="1" applyAlignment="1">
      <alignment horizontal="left" vertical="top" wrapText="1"/>
    </xf>
    <xf numFmtId="43" fontId="29" fillId="13" borderId="32" xfId="144" applyFont="1" applyFill="1" applyBorder="1" applyAlignment="1">
      <alignment vertical="top"/>
    </xf>
    <xf numFmtId="177" fontId="29" fillId="13" borderId="32" xfId="144" applyNumberFormat="1" applyFont="1" applyFill="1" applyBorder="1" applyAlignment="1">
      <alignment horizontal="center" vertical="top"/>
    </xf>
    <xf numFmtId="0" fontId="29" fillId="13" borderId="32" xfId="0" applyFont="1" applyFill="1" applyBorder="1" applyAlignment="1">
      <alignment horizontal="center" vertical="top"/>
    </xf>
    <xf numFmtId="43" fontId="29" fillId="13" borderId="32" xfId="144" applyFont="1" applyFill="1" applyBorder="1" applyAlignment="1">
      <alignment horizontal="center" vertical="top"/>
    </xf>
    <xf numFmtId="176" fontId="29" fillId="13" borderId="32" xfId="81" applyNumberFormat="1" applyFont="1" applyFill="1" applyBorder="1" applyAlignment="1">
      <alignment horizontal="center" vertical="top" wrapText="1"/>
    </xf>
    <xf numFmtId="176" fontId="29" fillId="13" borderId="54" xfId="81" applyNumberFormat="1" applyFont="1" applyFill="1" applyBorder="1" applyAlignment="1">
      <alignment vertical="top" wrapText="1"/>
    </xf>
    <xf numFmtId="171" fontId="44" fillId="0" borderId="32" xfId="81" applyFont="1" applyFill="1" applyBorder="1" applyAlignment="1">
      <alignment horizontal="center" vertical="top" wrapText="1"/>
    </xf>
    <xf numFmtId="176" fontId="44" fillId="0" borderId="25" xfId="81" applyNumberFormat="1" applyFont="1" applyFill="1" applyBorder="1" applyAlignment="1">
      <alignment horizontal="center" vertical="top" wrapText="1"/>
    </xf>
    <xf numFmtId="171" fontId="44" fillId="0" borderId="51" xfId="81" applyFont="1" applyFill="1" applyBorder="1" applyAlignment="1">
      <alignment horizontal="center" vertical="top" wrapText="1"/>
    </xf>
    <xf numFmtId="0" fontId="29" fillId="0" borderId="28" xfId="261" applyFont="1" applyFill="1" applyBorder="1" applyAlignment="1">
      <alignment horizontal="right" vertical="top"/>
      <protection/>
    </xf>
    <xf numFmtId="43" fontId="30" fillId="0" borderId="28" xfId="146" applyNumberFormat="1" applyFont="1" applyFill="1" applyBorder="1" applyAlignment="1">
      <alignment vertical="top"/>
    </xf>
    <xf numFmtId="0" fontId="29" fillId="0" borderId="28" xfId="261" applyFont="1" applyFill="1" applyBorder="1" applyAlignment="1">
      <alignment horizontal="center" vertical="top"/>
      <protection/>
    </xf>
    <xf numFmtId="43" fontId="29" fillId="0" borderId="28" xfId="146" applyNumberFormat="1" applyFont="1" applyFill="1" applyBorder="1" applyAlignment="1">
      <alignment horizontal="center" vertical="top"/>
    </xf>
    <xf numFmtId="176" fontId="29" fillId="0" borderId="28" xfId="81" applyNumberFormat="1" applyFont="1" applyFill="1" applyBorder="1" applyAlignment="1">
      <alignment horizontal="center" vertical="top"/>
    </xf>
    <xf numFmtId="43" fontId="44" fillId="0" borderId="28" xfId="146" applyNumberFormat="1" applyFont="1" applyFill="1" applyBorder="1" applyAlignment="1">
      <alignment vertical="top"/>
    </xf>
    <xf numFmtId="171" fontId="44" fillId="0" borderId="28" xfId="81" applyNumberFormat="1" applyFont="1" applyFill="1" applyBorder="1" applyAlignment="1">
      <alignment horizontal="center" vertical="top"/>
    </xf>
    <xf numFmtId="0" fontId="44" fillId="0" borderId="55" xfId="261" applyFont="1" applyFill="1" applyBorder="1" applyAlignment="1">
      <alignment horizontal="center" vertical="top"/>
      <protection/>
    </xf>
    <xf numFmtId="0" fontId="29" fillId="0" borderId="0" xfId="261" applyFont="1" applyFill="1" applyAlignment="1">
      <alignment vertical="top"/>
      <protection/>
    </xf>
    <xf numFmtId="0" fontId="29" fillId="0" borderId="0" xfId="261" applyFont="1" applyFill="1" applyAlignment="1">
      <alignment horizontal="center" vertical="top"/>
      <protection/>
    </xf>
    <xf numFmtId="43" fontId="29" fillId="0" borderId="0" xfId="146" applyNumberFormat="1" applyFont="1" applyFill="1" applyAlignment="1">
      <alignment vertical="top"/>
    </xf>
    <xf numFmtId="43" fontId="29" fillId="0" borderId="0" xfId="146" applyNumberFormat="1" applyFont="1" applyFill="1" applyAlignment="1">
      <alignment horizontal="center" vertical="top"/>
    </xf>
    <xf numFmtId="176" fontId="29" fillId="0" borderId="0" xfId="81" applyNumberFormat="1" applyFont="1" applyFill="1" applyAlignment="1">
      <alignment vertical="top"/>
    </xf>
    <xf numFmtId="171" fontId="44" fillId="0" borderId="0" xfId="81" applyFont="1" applyFill="1" applyAlignment="1">
      <alignment vertical="top"/>
    </xf>
    <xf numFmtId="176" fontId="44" fillId="0" borderId="0" xfId="81" applyNumberFormat="1" applyFont="1" applyFill="1" applyAlignment="1">
      <alignment vertical="top"/>
    </xf>
    <xf numFmtId="43" fontId="29" fillId="0" borderId="0" xfId="261" applyNumberFormat="1" applyFont="1" applyFill="1" applyAlignment="1">
      <alignment vertical="top"/>
      <protection/>
    </xf>
    <xf numFmtId="171" fontId="30" fillId="0" borderId="0" xfId="81" applyFont="1" applyFill="1" applyAlignment="1">
      <alignment vertical="top"/>
    </xf>
    <xf numFmtId="0" fontId="30" fillId="0" borderId="0" xfId="261" applyFont="1" applyFill="1" applyAlignment="1">
      <alignment horizontal="center" vertical="top"/>
      <protection/>
    </xf>
    <xf numFmtId="0" fontId="30" fillId="0" borderId="0" xfId="261" applyFont="1" applyFill="1" applyAlignment="1">
      <alignment vertical="top" wrapText="1"/>
      <protection/>
    </xf>
    <xf numFmtId="1" fontId="36" fillId="0" borderId="0" xfId="261" applyNumberFormat="1" applyFont="1" applyFill="1" applyAlignment="1">
      <alignment horizontal="center"/>
      <protection/>
    </xf>
    <xf numFmtId="1" fontId="36" fillId="0" borderId="0" xfId="139" applyNumberFormat="1" applyFont="1" applyFill="1" applyAlignment="1">
      <alignment horizontal="center"/>
    </xf>
    <xf numFmtId="1" fontId="36" fillId="0" borderId="0" xfId="139" applyNumberFormat="1" applyFont="1" applyFill="1" applyAlignment="1">
      <alignment horizontal="center" wrapText="1"/>
    </xf>
    <xf numFmtId="1" fontId="36" fillId="0" borderId="0" xfId="261" applyNumberFormat="1" applyFont="1" applyFill="1" applyAlignment="1">
      <alignment horizontal="center" wrapText="1"/>
      <protection/>
    </xf>
    <xf numFmtId="1" fontId="36" fillId="0" borderId="0" xfId="81" applyNumberFormat="1" applyFont="1" applyFill="1" applyAlignment="1">
      <alignment horizontal="center"/>
    </xf>
    <xf numFmtId="1" fontId="6" fillId="0" borderId="0" xfId="81" applyNumberFormat="1" applyFont="1" applyFill="1" applyAlignment="1">
      <alignment horizontal="center"/>
    </xf>
    <xf numFmtId="1" fontId="44" fillId="0" borderId="0" xfId="81" applyNumberFormat="1" applyFont="1" applyFill="1" applyAlignment="1">
      <alignment horizontal="center"/>
    </xf>
    <xf numFmtId="1" fontId="6" fillId="0" borderId="0" xfId="261" applyNumberFormat="1" applyFont="1" applyFill="1" applyAlignment="1">
      <alignment horizontal="center"/>
      <protection/>
    </xf>
    <xf numFmtId="0" fontId="30" fillId="0" borderId="21" xfId="261" applyFont="1" applyFill="1" applyBorder="1" applyAlignment="1">
      <alignment vertical="center"/>
      <protection/>
    </xf>
    <xf numFmtId="1" fontId="30" fillId="0" borderId="21" xfId="261" applyNumberFormat="1" applyFont="1" applyFill="1" applyBorder="1" applyAlignment="1">
      <alignment vertical="center"/>
      <protection/>
    </xf>
    <xf numFmtId="0" fontId="43" fillId="0" borderId="21" xfId="261" applyFont="1" applyFill="1" applyBorder="1" applyAlignment="1">
      <alignment vertical="center"/>
      <protection/>
    </xf>
    <xf numFmtId="0" fontId="29" fillId="0" borderId="0" xfId="261" applyFont="1" applyFill="1" applyAlignment="1">
      <alignment vertical="center"/>
      <protection/>
    </xf>
    <xf numFmtId="0" fontId="30" fillId="0" borderId="27" xfId="261" applyFont="1" applyFill="1" applyBorder="1" applyAlignment="1">
      <alignment horizontal="center" vertical="center"/>
      <protection/>
    </xf>
    <xf numFmtId="43" fontId="30" fillId="0" borderId="27" xfId="139" applyNumberFormat="1" applyFont="1" applyFill="1" applyBorder="1" applyAlignment="1">
      <alignment horizontal="center" vertical="center"/>
    </xf>
    <xf numFmtId="0" fontId="30" fillId="0" borderId="27" xfId="261" applyFont="1" applyFill="1" applyBorder="1" applyAlignment="1">
      <alignment horizontal="center" vertical="center" wrapText="1"/>
      <protection/>
    </xf>
    <xf numFmtId="1" fontId="30" fillId="0" borderId="27" xfId="139" applyNumberFormat="1" applyFont="1" applyFill="1" applyBorder="1" applyAlignment="1">
      <alignment horizontal="center" vertical="center"/>
    </xf>
    <xf numFmtId="43" fontId="30" fillId="0" borderId="27" xfId="139" applyNumberFormat="1" applyFont="1" applyFill="1" applyBorder="1" applyAlignment="1">
      <alignment horizontal="center" vertical="center" wrapText="1"/>
    </xf>
    <xf numFmtId="171" fontId="30" fillId="0" borderId="27" xfId="81" applyFont="1" applyFill="1" applyBorder="1" applyAlignment="1">
      <alignment horizontal="center" vertical="center" wrapText="1"/>
    </xf>
    <xf numFmtId="171" fontId="29" fillId="0" borderId="27" xfId="8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top" wrapText="1"/>
    </xf>
    <xf numFmtId="43" fontId="29" fillId="0" borderId="27" xfId="81" applyNumberFormat="1" applyFont="1" applyFill="1" applyBorder="1" applyAlignment="1">
      <alignment vertical="top"/>
    </xf>
    <xf numFmtId="169" fontId="29" fillId="0" borderId="27" xfId="81" applyNumberFormat="1" applyFont="1" applyFill="1" applyBorder="1" applyAlignment="1">
      <alignment horizontal="right" vertical="top"/>
    </xf>
    <xf numFmtId="171" fontId="29" fillId="0" borderId="27" xfId="81" applyFont="1" applyFill="1" applyBorder="1" applyAlignment="1">
      <alignment horizontal="right" vertical="top"/>
    </xf>
    <xf numFmtId="171" fontId="29" fillId="0" borderId="27" xfId="81" applyFont="1" applyFill="1" applyBorder="1" applyAlignment="1">
      <alignment horizontal="center" vertical="top"/>
    </xf>
    <xf numFmtId="171" fontId="29" fillId="0" borderId="27" xfId="144" applyNumberFormat="1" applyFont="1" applyFill="1" applyBorder="1" applyAlignment="1">
      <alignment horizontal="center" vertical="top" wrapText="1"/>
    </xf>
    <xf numFmtId="171" fontId="29" fillId="0" borderId="27" xfId="172" applyFont="1" applyFill="1" applyBorder="1" applyAlignment="1">
      <alignment vertical="justify" wrapText="1"/>
    </xf>
    <xf numFmtId="171" fontId="29" fillId="0" borderId="30" xfId="139" applyNumberFormat="1" applyFont="1" applyFill="1" applyBorder="1" applyAlignment="1">
      <alignment vertical="justify" wrapText="1"/>
    </xf>
    <xf numFmtId="43" fontId="29" fillId="0" borderId="30" xfId="139" applyNumberFormat="1" applyFont="1" applyFill="1" applyBorder="1" applyAlignment="1">
      <alignment vertical="justify" wrapText="1"/>
    </xf>
    <xf numFmtId="171" fontId="29" fillId="0" borderId="30" xfId="81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top" wrapText="1"/>
    </xf>
    <xf numFmtId="171" fontId="29" fillId="0" borderId="25" xfId="81" applyFont="1" applyFill="1" applyBorder="1" applyAlignment="1">
      <alignment vertical="top" wrapText="1"/>
    </xf>
    <xf numFmtId="171" fontId="29" fillId="0" borderId="25" xfId="81" applyFont="1" applyFill="1" applyBorder="1" applyAlignment="1">
      <alignment horizontal="center" vertical="top" wrapText="1"/>
    </xf>
    <xf numFmtId="43" fontId="29" fillId="0" borderId="25" xfId="81" applyNumberFormat="1" applyFont="1" applyFill="1" applyBorder="1" applyAlignment="1">
      <alignment vertical="top" wrapText="1"/>
    </xf>
    <xf numFmtId="43" fontId="29" fillId="0" borderId="25" xfId="81" applyNumberFormat="1" applyFont="1" applyFill="1" applyBorder="1" applyAlignment="1">
      <alignment horizontal="center" vertical="top" wrapText="1"/>
    </xf>
    <xf numFmtId="177" fontId="87" fillId="0" borderId="27" xfId="144" applyNumberFormat="1" applyFont="1" applyFill="1" applyBorder="1" applyAlignment="1">
      <alignment vertical="top"/>
    </xf>
    <xf numFmtId="0" fontId="87" fillId="0" borderId="27" xfId="0" applyFont="1" applyFill="1" applyBorder="1" applyAlignment="1">
      <alignment horizontal="center" vertical="top"/>
    </xf>
    <xf numFmtId="4" fontId="29" fillId="0" borderId="25" xfId="81" applyNumberFormat="1" applyFont="1" applyFill="1" applyBorder="1" applyAlignment="1">
      <alignment vertical="top" wrapText="1"/>
    </xf>
    <xf numFmtId="171" fontId="29" fillId="0" borderId="25" xfId="172" applyFont="1" applyFill="1" applyBorder="1" applyAlignment="1">
      <alignment vertical="justify" wrapText="1"/>
    </xf>
    <xf numFmtId="171" fontId="29" fillId="0" borderId="24" xfId="139" applyNumberFormat="1" applyFont="1" applyFill="1" applyBorder="1" applyAlignment="1">
      <alignment vertical="justify" wrapText="1"/>
    </xf>
    <xf numFmtId="43" fontId="29" fillId="0" borderId="24" xfId="139" applyNumberFormat="1" applyFont="1" applyFill="1" applyBorder="1" applyAlignment="1">
      <alignment vertical="justify" wrapText="1"/>
    </xf>
    <xf numFmtId="171" fontId="29" fillId="0" borderId="24" xfId="81" applyFont="1" applyFill="1" applyBorder="1" applyAlignment="1">
      <alignment vertical="justify" wrapText="1"/>
    </xf>
    <xf numFmtId="0" fontId="29" fillId="13" borderId="27" xfId="0" applyFont="1" applyFill="1" applyBorder="1" applyAlignment="1">
      <alignment vertical="top" wrapText="1"/>
    </xf>
    <xf numFmtId="43" fontId="29" fillId="13" borderId="27" xfId="81" applyNumberFormat="1" applyFont="1" applyFill="1" applyBorder="1" applyAlignment="1">
      <alignment vertical="top" wrapText="1"/>
    </xf>
    <xf numFmtId="43" fontId="29" fillId="13" borderId="27" xfId="81" applyNumberFormat="1" applyFont="1" applyFill="1" applyBorder="1" applyAlignment="1">
      <alignment horizontal="center" vertical="top" wrapText="1"/>
    </xf>
    <xf numFmtId="176" fontId="29" fillId="13" borderId="27" xfId="81" applyNumberFormat="1" applyFont="1" applyFill="1" applyBorder="1" applyAlignment="1">
      <alignment vertical="top" wrapText="1"/>
    </xf>
    <xf numFmtId="3" fontId="32" fillId="13" borderId="27" xfId="81" applyNumberFormat="1" applyFont="1" applyFill="1" applyBorder="1" applyAlignment="1">
      <alignment horizontal="center" vertical="top" wrapText="1"/>
    </xf>
    <xf numFmtId="4" fontId="29" fillId="13" borderId="27" xfId="81" applyNumberFormat="1" applyFont="1" applyFill="1" applyBorder="1" applyAlignment="1">
      <alignment vertical="top" wrapText="1"/>
    </xf>
    <xf numFmtId="43" fontId="29" fillId="13" borderId="27" xfId="144" applyFont="1" applyFill="1" applyBorder="1" applyAlignment="1">
      <alignment vertical="justify" wrapText="1"/>
    </xf>
    <xf numFmtId="171" fontId="29" fillId="13" borderId="27" xfId="172" applyFont="1" applyFill="1" applyBorder="1" applyAlignment="1">
      <alignment vertical="justify" wrapText="1"/>
    </xf>
    <xf numFmtId="171" fontId="29" fillId="0" borderId="32" xfId="139" applyNumberFormat="1" applyFont="1" applyFill="1" applyBorder="1" applyAlignment="1">
      <alignment vertical="justify" wrapText="1"/>
    </xf>
    <xf numFmtId="43" fontId="29" fillId="0" borderId="32" xfId="139" applyNumberFormat="1" applyFont="1" applyFill="1" applyBorder="1" applyAlignment="1">
      <alignment vertical="justify" wrapText="1"/>
    </xf>
    <xf numFmtId="171" fontId="29" fillId="0" borderId="32" xfId="81" applyFont="1" applyFill="1" applyBorder="1" applyAlignment="1">
      <alignment vertical="justify" wrapText="1"/>
    </xf>
    <xf numFmtId="171" fontId="29" fillId="0" borderId="27" xfId="81" applyFont="1" applyFill="1" applyBorder="1" applyAlignment="1">
      <alignment vertical="top"/>
    </xf>
    <xf numFmtId="3" fontId="87" fillId="0" borderId="24" xfId="191" applyNumberFormat="1" applyFont="1" applyFill="1" applyBorder="1" applyAlignment="1">
      <alignment horizontal="right" vertical="top" wrapText="1"/>
    </xf>
    <xf numFmtId="171" fontId="29" fillId="0" borderId="30" xfId="81" applyFont="1" applyFill="1" applyBorder="1" applyAlignment="1">
      <alignment vertical="top"/>
    </xf>
    <xf numFmtId="43" fontId="29" fillId="0" borderId="27" xfId="81" applyNumberFormat="1" applyFont="1" applyFill="1" applyBorder="1" applyAlignment="1">
      <alignment vertical="top" wrapText="1"/>
    </xf>
    <xf numFmtId="43" fontId="29" fillId="0" borderId="27" xfId="81" applyNumberFormat="1" applyFont="1" applyFill="1" applyBorder="1" applyAlignment="1">
      <alignment horizontal="center" vertical="top" wrapText="1"/>
    </xf>
    <xf numFmtId="177" fontId="87" fillId="0" borderId="24" xfId="190" applyFont="1" applyFill="1" applyBorder="1" applyAlignment="1">
      <alignment horizontal="center" vertical="top"/>
    </xf>
    <xf numFmtId="4" fontId="29" fillId="0" borderId="27" xfId="81" applyNumberFormat="1" applyFont="1" applyFill="1" applyBorder="1" applyAlignment="1">
      <alignment vertical="top" wrapText="1"/>
    </xf>
    <xf numFmtId="43" fontId="29" fillId="0" borderId="27" xfId="144" applyFont="1" applyFill="1" applyBorder="1" applyAlignment="1">
      <alignment horizontal="center" vertical="top" wrapText="1"/>
    </xf>
    <xf numFmtId="171" fontId="29" fillId="0" borderId="25" xfId="144" applyNumberFormat="1" applyFont="1" applyFill="1" applyBorder="1" applyAlignment="1">
      <alignment vertical="justify" wrapText="1"/>
    </xf>
    <xf numFmtId="171" fontId="29" fillId="0" borderId="27" xfId="139" applyNumberFormat="1" applyFont="1" applyFill="1" applyBorder="1" applyAlignment="1">
      <alignment vertical="justify" wrapText="1"/>
    </xf>
    <xf numFmtId="43" fontId="29" fillId="0" borderId="27" xfId="139" applyNumberFormat="1" applyFont="1" applyFill="1" applyBorder="1" applyAlignment="1">
      <alignment vertical="justify" wrapText="1"/>
    </xf>
    <xf numFmtId="171" fontId="29" fillId="0" borderId="27" xfId="81" applyFont="1" applyFill="1" applyBorder="1" applyAlignment="1">
      <alignment vertical="justify" wrapText="1"/>
    </xf>
    <xf numFmtId="1" fontId="32" fillId="0" borderId="27" xfId="81" applyNumberFormat="1" applyFont="1" applyFill="1" applyBorder="1" applyAlignment="1">
      <alignment horizontal="right" vertical="top" wrapText="1"/>
    </xf>
    <xf numFmtId="171" fontId="32" fillId="0" borderId="27" xfId="81" applyFont="1" applyFill="1" applyBorder="1" applyAlignment="1">
      <alignment horizontal="right" vertical="top" wrapText="1"/>
    </xf>
    <xf numFmtId="171" fontId="29" fillId="0" borderId="27" xfId="81" applyFont="1" applyFill="1" applyBorder="1" applyAlignment="1">
      <alignment vertical="top" wrapText="1"/>
    </xf>
    <xf numFmtId="0" fontId="29" fillId="0" borderId="23" xfId="0" applyFont="1" applyFill="1" applyBorder="1" applyAlignment="1">
      <alignment vertical="top" wrapText="1"/>
    </xf>
    <xf numFmtId="43" fontId="29" fillId="0" borderId="32" xfId="81" applyNumberFormat="1" applyFont="1" applyFill="1" applyBorder="1" applyAlignment="1">
      <alignment vertical="top"/>
    </xf>
    <xf numFmtId="177" fontId="29" fillId="0" borderId="27" xfId="81" applyNumberFormat="1" applyFont="1" applyFill="1" applyBorder="1" applyAlignment="1">
      <alignment vertical="top"/>
    </xf>
    <xf numFmtId="0" fontId="29" fillId="0" borderId="27" xfId="81" applyNumberFormat="1" applyFont="1" applyFill="1" applyBorder="1" applyAlignment="1">
      <alignment vertical="top"/>
    </xf>
    <xf numFmtId="4" fontId="29" fillId="0" borderId="32" xfId="81" applyNumberFormat="1" applyFont="1" applyFill="1" applyBorder="1" applyAlignment="1">
      <alignment vertical="top"/>
    </xf>
    <xf numFmtId="171" fontId="29" fillId="0" borderId="25" xfId="139" applyNumberFormat="1" applyFont="1" applyFill="1" applyBorder="1" applyAlignment="1">
      <alignment vertical="justify" wrapText="1"/>
    </xf>
    <xf numFmtId="171" fontId="29" fillId="0" borderId="25" xfId="81" applyFont="1" applyFill="1" applyBorder="1" applyAlignment="1">
      <alignment vertical="justify" wrapText="1"/>
    </xf>
    <xf numFmtId="171" fontId="30" fillId="0" borderId="28" xfId="81" applyFont="1" applyFill="1" applyBorder="1" applyAlignment="1">
      <alignment vertical="top"/>
    </xf>
    <xf numFmtId="0" fontId="29" fillId="0" borderId="28" xfId="139" applyNumberFormat="1" applyFont="1" applyFill="1" applyBorder="1" applyAlignment="1">
      <alignment vertical="center" wrapText="1"/>
    </xf>
    <xf numFmtId="0" fontId="29" fillId="0" borderId="28" xfId="261" applyFont="1" applyFill="1" applyBorder="1" applyAlignment="1">
      <alignment horizontal="center" vertical="center" wrapText="1"/>
      <protection/>
    </xf>
    <xf numFmtId="43" fontId="29" fillId="0" borderId="28" xfId="261" applyNumberFormat="1" applyFont="1" applyFill="1" applyBorder="1" applyAlignment="1">
      <alignment horizontal="center" vertical="center" wrapText="1"/>
      <protection/>
    </xf>
    <xf numFmtId="0" fontId="29" fillId="0" borderId="37" xfId="261" applyFont="1" applyFill="1" applyBorder="1">
      <alignment/>
      <protection/>
    </xf>
    <xf numFmtId="171" fontId="30" fillId="0" borderId="28" xfId="261" applyNumberFormat="1" applyFont="1" applyFill="1" applyBorder="1">
      <alignment/>
      <protection/>
    </xf>
    <xf numFmtId="1" fontId="29" fillId="0" borderId="56" xfId="261" applyNumberFormat="1" applyFont="1" applyFill="1" applyBorder="1">
      <alignment/>
      <protection/>
    </xf>
    <xf numFmtId="171" fontId="29" fillId="0" borderId="28" xfId="81" applyFont="1" applyFill="1" applyBorder="1" applyAlignment="1">
      <alignment vertical="top"/>
    </xf>
    <xf numFmtId="43" fontId="30" fillId="0" borderId="28" xfId="144" applyFont="1" applyFill="1" applyBorder="1" applyAlignment="1">
      <alignment horizontal="center" vertical="top" wrapText="1"/>
    </xf>
    <xf numFmtId="171" fontId="30" fillId="0" borderId="28" xfId="172" applyFont="1" applyFill="1" applyBorder="1" applyAlignment="1">
      <alignment horizontal="center" vertical="top" wrapText="1"/>
    </xf>
    <xf numFmtId="171" fontId="29" fillId="0" borderId="28" xfId="81" applyFont="1" applyFill="1" applyBorder="1" applyAlignment="1">
      <alignment vertical="center"/>
    </xf>
    <xf numFmtId="176" fontId="29" fillId="0" borderId="28" xfId="81" applyNumberFormat="1" applyFont="1" applyFill="1" applyBorder="1" applyAlignment="1">
      <alignment vertical="center"/>
    </xf>
    <xf numFmtId="0" fontId="29" fillId="0" borderId="0" xfId="261" applyFont="1" applyFill="1">
      <alignment/>
      <protection/>
    </xf>
    <xf numFmtId="171" fontId="29" fillId="0" borderId="0" xfId="81" applyFont="1" applyFill="1" applyBorder="1" applyAlignment="1">
      <alignment vertical="center"/>
    </xf>
    <xf numFmtId="171" fontId="30" fillId="0" borderId="0" xfId="81" applyFont="1" applyFill="1" applyBorder="1" applyAlignment="1">
      <alignment horizontal="left" vertical="top"/>
    </xf>
    <xf numFmtId="1" fontId="29" fillId="0" borderId="0" xfId="139" applyNumberFormat="1" applyFont="1" applyFill="1" applyBorder="1" applyAlignment="1">
      <alignment vertical="center" wrapText="1"/>
    </xf>
    <xf numFmtId="0" fontId="29" fillId="0" borderId="0" xfId="261" applyFont="1" applyFill="1" applyBorder="1" applyAlignment="1">
      <alignment horizontal="center" vertical="center" wrapText="1"/>
      <protection/>
    </xf>
    <xf numFmtId="171" fontId="44" fillId="0" borderId="0" xfId="81" applyFont="1" applyFill="1" applyAlignment="1">
      <alignment/>
    </xf>
    <xf numFmtId="176" fontId="44" fillId="0" borderId="0" xfId="81" applyNumberFormat="1" applyFont="1" applyFill="1" applyAlignment="1">
      <alignment/>
    </xf>
    <xf numFmtId="0" fontId="44" fillId="0" borderId="0" xfId="261" applyFont="1" applyFill="1">
      <alignment/>
      <protection/>
    </xf>
    <xf numFmtId="0" fontId="30" fillId="0" borderId="0" xfId="261" applyFont="1" applyFill="1">
      <alignment/>
      <protection/>
    </xf>
    <xf numFmtId="171" fontId="29" fillId="0" borderId="0" xfId="81" applyFont="1" applyFill="1" applyAlignment="1">
      <alignment/>
    </xf>
    <xf numFmtId="43" fontId="29" fillId="0" borderId="0" xfId="139" applyNumberFormat="1" applyFont="1" applyFill="1" applyAlignment="1">
      <alignment/>
    </xf>
    <xf numFmtId="1" fontId="29" fillId="0" borderId="0" xfId="139" applyNumberFormat="1" applyFont="1" applyFill="1" applyAlignment="1">
      <alignment wrapText="1"/>
    </xf>
    <xf numFmtId="0" fontId="29" fillId="0" borderId="0" xfId="261" applyFont="1" applyFill="1" applyAlignment="1">
      <alignment horizontal="center" wrapText="1"/>
      <protection/>
    </xf>
    <xf numFmtId="171" fontId="29" fillId="0" borderId="0" xfId="261" applyNumberFormat="1" applyFont="1" applyFill="1">
      <alignment/>
      <protection/>
    </xf>
    <xf numFmtId="0" fontId="30" fillId="0" borderId="0" xfId="261" applyFont="1" applyFill="1" applyAlignment="1">
      <alignment horizontal="center"/>
      <protection/>
    </xf>
    <xf numFmtId="171" fontId="30" fillId="0" borderId="0" xfId="81" applyFont="1" applyFill="1" applyAlignment="1">
      <alignment horizontal="center"/>
    </xf>
    <xf numFmtId="171" fontId="30" fillId="0" borderId="0" xfId="81" applyFont="1" applyFill="1" applyAlignment="1">
      <alignment horizontal="center" vertical="top"/>
    </xf>
    <xf numFmtId="43" fontId="29" fillId="13" borderId="27" xfId="144" applyFont="1" applyFill="1" applyBorder="1" applyAlignment="1">
      <alignment horizontal="center" vertical="top" wrapText="1"/>
    </xf>
    <xf numFmtId="43" fontId="87" fillId="0" borderId="0" xfId="144" applyFont="1" applyFill="1" applyAlignment="1">
      <alignment vertical="top"/>
    </xf>
    <xf numFmtId="0" fontId="87" fillId="0" borderId="0" xfId="261" applyFont="1" applyFill="1" applyAlignment="1">
      <alignment horizontal="center" vertical="top"/>
      <protection/>
    </xf>
    <xf numFmtId="0" fontId="87" fillId="0" borderId="0" xfId="261" applyFont="1" applyFill="1" applyAlignment="1">
      <alignment vertical="top"/>
      <protection/>
    </xf>
    <xf numFmtId="171" fontId="87" fillId="0" borderId="27" xfId="203" applyFont="1" applyFill="1" applyBorder="1" applyAlignment="1">
      <alignment horizontal="center" vertical="top" wrapText="1"/>
    </xf>
    <xf numFmtId="0" fontId="87" fillId="0" borderId="0" xfId="144" applyNumberFormat="1" applyFont="1" applyFill="1" applyAlignment="1">
      <alignment vertical="top"/>
    </xf>
    <xf numFmtId="43" fontId="87" fillId="0" borderId="0" xfId="261" applyNumberFormat="1" applyFont="1" applyFill="1" applyAlignment="1">
      <alignment vertical="top"/>
      <protection/>
    </xf>
    <xf numFmtId="171" fontId="87" fillId="0" borderId="0" xfId="203" applyFont="1" applyFill="1" applyAlignment="1">
      <alignment vertical="top"/>
    </xf>
    <xf numFmtId="171" fontId="83" fillId="0" borderId="0" xfId="203" applyFont="1" applyFill="1" applyAlignment="1">
      <alignment vertical="top"/>
    </xf>
    <xf numFmtId="0" fontId="87" fillId="0" borderId="0" xfId="261" applyNumberFormat="1" applyFont="1" applyFill="1" applyAlignment="1">
      <alignment vertical="top"/>
      <protection/>
    </xf>
    <xf numFmtId="0" fontId="87" fillId="0" borderId="0" xfId="261" applyNumberFormat="1" applyFont="1" applyFill="1" applyAlignment="1">
      <alignment horizontal="center" vertical="top"/>
      <protection/>
    </xf>
    <xf numFmtId="0" fontId="87" fillId="0" borderId="0" xfId="203" applyNumberFormat="1" applyFont="1" applyFill="1" applyAlignment="1">
      <alignment vertical="top"/>
    </xf>
    <xf numFmtId="0" fontId="87" fillId="0" borderId="0" xfId="144" applyNumberFormat="1" applyFont="1" applyFill="1" applyAlignment="1">
      <alignment/>
    </xf>
    <xf numFmtId="171" fontId="29" fillId="0" borderId="27" xfId="144" applyNumberFormat="1" applyFont="1" applyFill="1" applyBorder="1" applyAlignment="1">
      <alignment vertical="justify" wrapText="1"/>
    </xf>
    <xf numFmtId="43" fontId="29" fillId="0" borderId="0" xfId="139" applyNumberFormat="1" applyFont="1" applyFill="1" applyAlignment="1">
      <alignment vertical="top"/>
    </xf>
    <xf numFmtId="1" fontId="29" fillId="0" borderId="0" xfId="139" applyNumberFormat="1" applyFont="1" applyFill="1" applyAlignment="1">
      <alignment vertical="top" wrapText="1"/>
    </xf>
    <xf numFmtId="0" fontId="29" fillId="0" borderId="0" xfId="261" applyFont="1" applyFill="1" applyAlignment="1">
      <alignment horizontal="center" vertical="top" wrapText="1"/>
      <protection/>
    </xf>
    <xf numFmtId="0" fontId="29" fillId="0" borderId="0" xfId="81" applyNumberFormat="1" applyFont="1" applyFill="1" applyAlignment="1">
      <alignment vertical="top"/>
    </xf>
    <xf numFmtId="0" fontId="29" fillId="0" borderId="0" xfId="261" applyFont="1" applyFill="1" applyAlignment="1">
      <alignment horizontal="left"/>
      <protection/>
    </xf>
    <xf numFmtId="4" fontId="29" fillId="0" borderId="27" xfId="81" applyNumberFormat="1" applyFont="1" applyFill="1" applyBorder="1" applyAlignment="1">
      <alignment horizontal="right" vertical="top"/>
    </xf>
    <xf numFmtId="2" fontId="30" fillId="0" borderId="0" xfId="86" applyNumberFormat="1" applyFont="1" applyFill="1" applyBorder="1" applyAlignment="1">
      <alignment vertical="top"/>
    </xf>
    <xf numFmtId="2" fontId="29" fillId="0" borderId="38" xfId="86" applyNumberFormat="1" applyFont="1" applyFill="1" applyBorder="1" applyAlignment="1">
      <alignment vertical="center"/>
    </xf>
    <xf numFmtId="2" fontId="29" fillId="0" borderId="5" xfId="86" applyNumberFormat="1" applyFont="1" applyFill="1" applyBorder="1" applyAlignment="1">
      <alignment vertical="center"/>
    </xf>
    <xf numFmtId="2" fontId="29" fillId="0" borderId="39" xfId="86" applyNumberFormat="1" applyFont="1" applyFill="1" applyBorder="1" applyAlignment="1">
      <alignment vertical="center"/>
    </xf>
    <xf numFmtId="2" fontId="30" fillId="0" borderId="51" xfId="144" applyNumberFormat="1" applyFont="1" applyFill="1" applyBorder="1" applyAlignment="1">
      <alignment horizontal="center" vertical="center" wrapText="1"/>
    </xf>
    <xf numFmtId="2" fontId="30" fillId="0" borderId="25" xfId="144" applyNumberFormat="1" applyFont="1" applyFill="1" applyBorder="1" applyAlignment="1">
      <alignment horizontal="center" vertical="center" wrapText="1"/>
    </xf>
    <xf numFmtId="171" fontId="29" fillId="0" borderId="48" xfId="86" applyNumberFormat="1" applyFont="1" applyFill="1" applyBorder="1" applyAlignment="1">
      <alignment vertical="center"/>
    </xf>
    <xf numFmtId="171" fontId="29" fillId="0" borderId="48" xfId="86" applyNumberFormat="1" applyFont="1" applyFill="1" applyBorder="1" applyAlignment="1">
      <alignment horizontal="left" vertical="center"/>
    </xf>
    <xf numFmtId="176" fontId="29" fillId="0" borderId="22" xfId="81" applyNumberFormat="1" applyFont="1" applyFill="1" applyBorder="1" applyAlignment="1">
      <alignment horizontal="left" vertical="center"/>
    </xf>
    <xf numFmtId="2" fontId="29" fillId="0" borderId="22" xfId="144" applyNumberFormat="1" applyFont="1" applyFill="1" applyBorder="1" applyAlignment="1">
      <alignment horizontal="left" vertical="center"/>
    </xf>
    <xf numFmtId="2" fontId="29" fillId="0" borderId="22" xfId="144" applyNumberFormat="1" applyFont="1" applyFill="1" applyBorder="1" applyAlignment="1">
      <alignment horizontal="center" vertical="center"/>
    </xf>
    <xf numFmtId="171" fontId="29" fillId="13" borderId="48" xfId="86" applyNumberFormat="1" applyFont="1" applyFill="1" applyBorder="1" applyAlignment="1">
      <alignment vertical="top"/>
    </xf>
    <xf numFmtId="171" fontId="29" fillId="13" borderId="22" xfId="86" applyNumberFormat="1" applyFont="1" applyFill="1" applyBorder="1" applyAlignment="1">
      <alignment vertical="top"/>
    </xf>
    <xf numFmtId="171" fontId="29" fillId="0" borderId="48" xfId="86" applyNumberFormat="1" applyFont="1" applyFill="1" applyBorder="1" applyAlignment="1">
      <alignment vertical="top"/>
    </xf>
    <xf numFmtId="171" fontId="29" fillId="0" borderId="22" xfId="86" applyNumberFormat="1" applyFont="1" applyFill="1" applyBorder="1" applyAlignment="1">
      <alignment vertical="top"/>
    </xf>
    <xf numFmtId="2" fontId="29" fillId="13" borderId="48" xfId="144" applyNumberFormat="1" applyFont="1" applyFill="1" applyBorder="1" applyAlignment="1">
      <alignment vertical="top"/>
    </xf>
    <xf numFmtId="171" fontId="29" fillId="48" borderId="33" xfId="86" applyNumberFormat="1" applyFont="1" applyFill="1" applyBorder="1" applyAlignment="1">
      <alignment vertical="top"/>
    </xf>
    <xf numFmtId="171" fontId="29" fillId="48" borderId="24" xfId="86" applyNumberFormat="1" applyFont="1" applyFill="1" applyBorder="1" applyAlignment="1">
      <alignment vertical="top"/>
    </xf>
    <xf numFmtId="177" fontId="29" fillId="0" borderId="24" xfId="274" applyNumberFormat="1" applyFont="1" applyFill="1" applyBorder="1" applyAlignment="1">
      <alignment horizontal="center" vertical="top"/>
      <protection/>
    </xf>
    <xf numFmtId="177" fontId="29" fillId="0" borderId="24" xfId="274" applyNumberFormat="1" applyFont="1" applyFill="1" applyBorder="1" applyAlignment="1">
      <alignment/>
      <protection/>
    </xf>
    <xf numFmtId="171" fontId="29" fillId="14" borderId="26" xfId="86" applyNumberFormat="1" applyFont="1" applyFill="1" applyBorder="1" applyAlignment="1">
      <alignment vertical="top"/>
    </xf>
    <xf numFmtId="2" fontId="29" fillId="14" borderId="26" xfId="274" applyNumberFormat="1" applyFont="1" applyFill="1" applyBorder="1">
      <alignment/>
      <protection/>
    </xf>
    <xf numFmtId="171" fontId="29" fillId="0" borderId="0" xfId="86" applyNumberFormat="1" applyFont="1" applyFill="1" applyBorder="1" applyAlignment="1">
      <alignment/>
    </xf>
    <xf numFmtId="171" fontId="87" fillId="0" borderId="24" xfId="203" applyFont="1" applyFill="1" applyBorder="1" applyAlignment="1">
      <alignment horizontal="center" vertical="top" wrapText="1"/>
    </xf>
    <xf numFmtId="43" fontId="87" fillId="0" borderId="22" xfId="261" applyNumberFormat="1" applyFont="1" applyFill="1" applyBorder="1" applyAlignment="1">
      <alignment horizontal="left" vertical="top"/>
      <protection/>
    </xf>
    <xf numFmtId="0" fontId="33" fillId="0" borderId="0" xfId="0" applyFont="1" applyAlignment="1">
      <alignment/>
    </xf>
    <xf numFmtId="0" fontId="33" fillId="0" borderId="0" xfId="261" applyFont="1" applyFill="1" applyAlignment="1">
      <alignment horizontal="left"/>
      <protection/>
    </xf>
    <xf numFmtId="171" fontId="32" fillId="0" borderId="0" xfId="139" applyNumberFormat="1" applyFont="1" applyFill="1" applyAlignment="1">
      <alignment/>
    </xf>
    <xf numFmtId="0" fontId="32" fillId="0" borderId="0" xfId="261" applyFont="1" applyFill="1" applyAlignment="1">
      <alignment horizontal="center" vertical="center"/>
      <protection/>
    </xf>
    <xf numFmtId="171" fontId="32" fillId="0" borderId="0" xfId="139" applyNumberFormat="1" applyFont="1" applyFill="1" applyAlignment="1">
      <alignment horizontal="center" vertical="center"/>
    </xf>
    <xf numFmtId="171" fontId="33" fillId="0" borderId="0" xfId="139" applyNumberFormat="1" applyFont="1" applyFill="1" applyAlignment="1">
      <alignment horizontal="center" vertical="center"/>
    </xf>
    <xf numFmtId="176" fontId="32" fillId="0" borderId="0" xfId="139" applyNumberFormat="1" applyFont="1" applyFill="1" applyAlignment="1">
      <alignment horizontal="center" vertical="center"/>
    </xf>
    <xf numFmtId="176" fontId="32" fillId="0" borderId="0" xfId="139" applyNumberFormat="1" applyFont="1" applyFill="1" applyAlignment="1">
      <alignment horizontal="center"/>
    </xf>
    <xf numFmtId="187" fontId="32" fillId="0" borderId="0" xfId="261" applyNumberFormat="1" applyFont="1">
      <alignment/>
      <protection/>
    </xf>
    <xf numFmtId="171" fontId="33" fillId="0" borderId="0" xfId="139" applyNumberFormat="1" applyFont="1" applyFill="1" applyAlignment="1">
      <alignment/>
    </xf>
    <xf numFmtId="0" fontId="33" fillId="0" borderId="0" xfId="261" applyFont="1" applyBorder="1">
      <alignment/>
      <protection/>
    </xf>
    <xf numFmtId="0" fontId="32" fillId="0" borderId="0" xfId="261" applyFont="1" applyBorder="1">
      <alignment/>
      <protection/>
    </xf>
    <xf numFmtId="0" fontId="32" fillId="0" borderId="0" xfId="261" applyFont="1" applyFill="1" applyBorder="1" applyAlignment="1">
      <alignment horizontal="center" vertical="center"/>
      <protection/>
    </xf>
    <xf numFmtId="0" fontId="32" fillId="0" borderId="0" xfId="261" applyFont="1" applyBorder="1" applyAlignment="1">
      <alignment horizontal="center" vertical="center"/>
      <protection/>
    </xf>
    <xf numFmtId="171" fontId="33" fillId="0" borderId="0" xfId="139" applyNumberFormat="1" applyFont="1" applyFill="1" applyBorder="1" applyAlignment="1">
      <alignment horizontal="center" vertical="center"/>
    </xf>
    <xf numFmtId="176" fontId="32" fillId="0" borderId="0" xfId="139" applyNumberFormat="1" applyFont="1" applyFill="1" applyBorder="1" applyAlignment="1">
      <alignment horizontal="center" vertical="center"/>
    </xf>
    <xf numFmtId="176" fontId="32" fillId="0" borderId="0" xfId="139" applyNumberFormat="1" applyFont="1" applyFill="1" applyBorder="1" applyAlignment="1">
      <alignment horizontal="center"/>
    </xf>
    <xf numFmtId="187" fontId="32" fillId="0" borderId="0" xfId="261" applyNumberFormat="1" applyFont="1" applyBorder="1">
      <alignment/>
      <protection/>
    </xf>
    <xf numFmtId="171" fontId="32" fillId="0" borderId="0" xfId="139" applyNumberFormat="1" applyFont="1" applyFill="1" applyBorder="1" applyAlignment="1">
      <alignment/>
    </xf>
    <xf numFmtId="0" fontId="32" fillId="0" borderId="0" xfId="261" applyFont="1" applyFill="1" applyBorder="1" applyAlignment="1">
      <alignment horizontal="left" vertical="center"/>
      <protection/>
    </xf>
    <xf numFmtId="176" fontId="32" fillId="0" borderId="0" xfId="139" applyNumberFormat="1" applyFont="1" applyFill="1" applyBorder="1" applyAlignment="1">
      <alignment horizontal="left"/>
    </xf>
    <xf numFmtId="171" fontId="32" fillId="0" borderId="0" xfId="144" applyNumberFormat="1" applyFont="1" applyFill="1" applyBorder="1" applyAlignment="1">
      <alignment/>
    </xf>
    <xf numFmtId="0" fontId="90" fillId="0" borderId="23" xfId="0" applyFont="1" applyFill="1" applyBorder="1" applyAlignment="1">
      <alignment horizontal="center" vertical="top" wrapText="1"/>
    </xf>
    <xf numFmtId="0" fontId="29" fillId="48" borderId="45" xfId="274" applyFont="1" applyFill="1" applyBorder="1" applyAlignment="1">
      <alignment vertical="center" wrapText="1"/>
      <protection/>
    </xf>
    <xf numFmtId="177" fontId="30" fillId="0" borderId="27" xfId="144" applyNumberFormat="1" applyFont="1" applyFill="1" applyBorder="1" applyAlignment="1">
      <alignment horizontal="center" vertical="center" wrapText="1"/>
    </xf>
    <xf numFmtId="2" fontId="29" fillId="0" borderId="0" xfId="274" applyNumberFormat="1" applyFont="1" applyFill="1" applyAlignment="1">
      <alignment vertical="center"/>
      <protection/>
    </xf>
    <xf numFmtId="0" fontId="29" fillId="0" borderId="0" xfId="274" applyFont="1" applyFill="1" applyAlignment="1">
      <alignment vertical="center"/>
      <protection/>
    </xf>
    <xf numFmtId="2" fontId="30" fillId="0" borderId="0" xfId="274" applyNumberFormat="1" applyFont="1" applyFill="1" applyAlignment="1">
      <alignment vertical="center" wrapText="1"/>
      <protection/>
    </xf>
    <xf numFmtId="0" fontId="30" fillId="0" borderId="0" xfId="274" applyFont="1" applyFill="1" applyAlignment="1">
      <alignment vertical="center" wrapText="1"/>
      <protection/>
    </xf>
    <xf numFmtId="2" fontId="29" fillId="0" borderId="0" xfId="274" applyNumberFormat="1" applyFont="1" applyFill="1" applyAlignment="1">
      <alignment horizontal="left" vertical="center"/>
      <protection/>
    </xf>
    <xf numFmtId="2" fontId="29" fillId="0" borderId="0" xfId="274" applyNumberFormat="1" applyFont="1" applyFill="1" applyAlignment="1">
      <alignment vertical="top"/>
      <protection/>
    </xf>
    <xf numFmtId="0" fontId="29" fillId="0" borderId="0" xfId="274" applyFont="1" applyFill="1" applyAlignment="1">
      <alignment vertical="top"/>
      <protection/>
    </xf>
    <xf numFmtId="2" fontId="37" fillId="0" borderId="0" xfId="274" applyNumberFormat="1" applyFont="1" applyFill="1" applyAlignment="1">
      <alignment vertical="top"/>
      <protection/>
    </xf>
    <xf numFmtId="0" fontId="37" fillId="0" borderId="0" xfId="274" applyFont="1" applyFill="1" applyAlignment="1">
      <alignment vertical="top"/>
      <protection/>
    </xf>
    <xf numFmtId="2" fontId="29" fillId="0" borderId="0" xfId="274" applyNumberFormat="1" applyFont="1" applyFill="1" applyBorder="1" applyAlignment="1">
      <alignment/>
      <protection/>
    </xf>
    <xf numFmtId="43" fontId="29" fillId="0" borderId="0" xfId="274" applyNumberFormat="1" applyFont="1" applyFill="1" applyBorder="1" applyAlignment="1">
      <alignment/>
      <protection/>
    </xf>
    <xf numFmtId="171" fontId="29" fillId="0" borderId="0" xfId="274" applyNumberFormat="1" applyFont="1" applyFill="1" applyAlignment="1">
      <alignment vertical="top"/>
      <protection/>
    </xf>
    <xf numFmtId="2" fontId="29" fillId="0" borderId="0" xfId="274" applyNumberFormat="1" applyFont="1" applyFill="1" applyBorder="1">
      <alignment/>
      <protection/>
    </xf>
    <xf numFmtId="0" fontId="29" fillId="0" borderId="0" xfId="274" applyFont="1" applyFill="1" applyBorder="1">
      <alignment/>
      <protection/>
    </xf>
    <xf numFmtId="0" fontId="29" fillId="0" borderId="0" xfId="274" applyFont="1" applyFill="1" applyBorder="1" applyAlignment="1">
      <alignment vertical="top"/>
      <protection/>
    </xf>
    <xf numFmtId="2" fontId="29" fillId="0" borderId="0" xfId="274" applyNumberFormat="1" applyFont="1" applyFill="1" applyAlignment="1">
      <alignment/>
      <protection/>
    </xf>
    <xf numFmtId="43" fontId="29" fillId="0" borderId="0" xfId="274" applyNumberFormat="1" applyFont="1" applyFill="1" applyAlignment="1">
      <alignment vertical="top"/>
      <protection/>
    </xf>
    <xf numFmtId="2" fontId="29" fillId="0" borderId="0" xfId="274" applyNumberFormat="1" applyFont="1" applyFill="1" applyBorder="1" applyAlignment="1">
      <alignment vertical="top"/>
      <protection/>
    </xf>
    <xf numFmtId="2" fontId="29" fillId="48" borderId="0" xfId="274" applyNumberFormat="1" applyFont="1" applyFill="1" applyAlignment="1">
      <alignment/>
      <protection/>
    </xf>
    <xf numFmtId="0" fontId="32" fillId="48" borderId="0" xfId="0" applyFont="1" applyFill="1" applyAlignment="1">
      <alignment/>
    </xf>
    <xf numFmtId="2" fontId="29" fillId="0" borderId="0" xfId="274" applyNumberFormat="1" applyFont="1" applyFill="1">
      <alignment/>
      <protection/>
    </xf>
    <xf numFmtId="0" fontId="29" fillId="0" borderId="0" xfId="274" applyFont="1" applyFill="1">
      <alignment/>
      <protection/>
    </xf>
    <xf numFmtId="0" fontId="30" fillId="0" borderId="0" xfId="0" applyFont="1" applyFill="1" applyAlignment="1">
      <alignment horizontal="left" vertical="top"/>
    </xf>
    <xf numFmtId="171" fontId="30" fillId="0" borderId="0" xfId="86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 wrapText="1"/>
    </xf>
    <xf numFmtId="0" fontId="30" fillId="0" borderId="0" xfId="274" applyFont="1" applyFill="1" applyBorder="1" applyAlignment="1">
      <alignment horizontal="left" vertical="top" wrapText="1"/>
      <protection/>
    </xf>
    <xf numFmtId="0" fontId="30" fillId="0" borderId="0" xfId="274" applyFont="1" applyFill="1" applyBorder="1" applyAlignment="1">
      <alignment horizontal="left" vertical="top"/>
      <protection/>
    </xf>
    <xf numFmtId="0" fontId="30" fillId="0" borderId="0" xfId="274" applyFont="1" applyFill="1" applyBorder="1" applyAlignment="1">
      <alignment vertical="top"/>
      <protection/>
    </xf>
    <xf numFmtId="2" fontId="29" fillId="0" borderId="38" xfId="86" applyNumberFormat="1" applyFont="1" applyFill="1" applyBorder="1" applyAlignment="1">
      <alignment horizontal="center" vertical="center"/>
    </xf>
    <xf numFmtId="2" fontId="29" fillId="0" borderId="5" xfId="86" applyNumberFormat="1" applyFont="1" applyFill="1" applyBorder="1" applyAlignment="1">
      <alignment horizontal="center" vertical="center"/>
    </xf>
    <xf numFmtId="2" fontId="29" fillId="0" borderId="39" xfId="86" applyNumberFormat="1" applyFont="1" applyFill="1" applyBorder="1" applyAlignment="1">
      <alignment horizontal="center" vertical="center"/>
    </xf>
    <xf numFmtId="2" fontId="30" fillId="0" borderId="21" xfId="86" applyNumberFormat="1" applyFont="1" applyFill="1" applyBorder="1" applyAlignment="1">
      <alignment horizontal="center" vertical="top"/>
    </xf>
    <xf numFmtId="0" fontId="90" fillId="13" borderId="34" xfId="305" applyFont="1" applyFill="1" applyBorder="1" applyAlignment="1">
      <alignment horizontal="center" vertical="top" wrapText="1"/>
      <protection/>
    </xf>
    <xf numFmtId="0" fontId="90" fillId="13" borderId="57" xfId="305" applyFont="1" applyFill="1" applyBorder="1" applyAlignment="1">
      <alignment horizontal="center" vertical="top" wrapText="1"/>
      <protection/>
    </xf>
    <xf numFmtId="0" fontId="90" fillId="13" borderId="33" xfId="305" applyFont="1" applyFill="1" applyBorder="1" applyAlignment="1">
      <alignment horizontal="center" vertical="top" wrapText="1"/>
      <protection/>
    </xf>
    <xf numFmtId="43" fontId="89" fillId="13" borderId="45" xfId="191" applyNumberFormat="1" applyFont="1" applyFill="1" applyBorder="1" applyAlignment="1">
      <alignment horizontal="center" vertical="top"/>
    </xf>
    <xf numFmtId="43" fontId="89" fillId="13" borderId="58" xfId="191" applyNumberFormat="1" applyFont="1" applyFill="1" applyBorder="1" applyAlignment="1">
      <alignment horizontal="center" vertical="top"/>
    </xf>
    <xf numFmtId="43" fontId="89" fillId="13" borderId="48" xfId="191" applyNumberFormat="1" applyFont="1" applyFill="1" applyBorder="1" applyAlignment="1">
      <alignment horizontal="center" vertical="top"/>
    </xf>
    <xf numFmtId="43" fontId="89" fillId="13" borderId="46" xfId="191" applyNumberFormat="1" applyFont="1" applyFill="1" applyBorder="1" applyAlignment="1">
      <alignment horizontal="center" vertical="top"/>
    </xf>
    <xf numFmtId="43" fontId="89" fillId="13" borderId="59" xfId="191" applyNumberFormat="1" applyFont="1" applyFill="1" applyBorder="1" applyAlignment="1">
      <alignment horizontal="center" vertical="top"/>
    </xf>
    <xf numFmtId="43" fontId="89" fillId="13" borderId="52" xfId="191" applyNumberFormat="1" applyFont="1" applyFill="1" applyBorder="1" applyAlignment="1">
      <alignment horizontal="center" vertical="top"/>
    </xf>
    <xf numFmtId="43" fontId="90" fillId="13" borderId="45" xfId="191" applyNumberFormat="1" applyFont="1" applyFill="1" applyBorder="1" applyAlignment="1">
      <alignment horizontal="center" vertical="top"/>
    </xf>
    <xf numFmtId="43" fontId="90" fillId="13" borderId="58" xfId="191" applyNumberFormat="1" applyFont="1" applyFill="1" applyBorder="1" applyAlignment="1">
      <alignment horizontal="center" vertical="top"/>
    </xf>
    <xf numFmtId="43" fontId="90" fillId="13" borderId="48" xfId="191" applyNumberFormat="1" applyFont="1" applyFill="1" applyBorder="1" applyAlignment="1">
      <alignment horizontal="center" vertical="top"/>
    </xf>
    <xf numFmtId="0" fontId="94" fillId="0" borderId="38" xfId="261" applyFont="1" applyFill="1" applyBorder="1" applyAlignment="1">
      <alignment horizontal="center" vertical="top" wrapText="1"/>
      <protection/>
    </xf>
    <xf numFmtId="0" fontId="94" fillId="0" borderId="5" xfId="261" applyFont="1" applyFill="1" applyBorder="1" applyAlignment="1">
      <alignment horizontal="center" vertical="top" wrapText="1"/>
      <protection/>
    </xf>
    <xf numFmtId="0" fontId="94" fillId="0" borderId="39" xfId="261" applyFont="1" applyFill="1" applyBorder="1" applyAlignment="1">
      <alignment horizontal="center" vertical="top" wrapText="1"/>
      <protection/>
    </xf>
    <xf numFmtId="171" fontId="94" fillId="0" borderId="27" xfId="203" applyFont="1" applyFill="1" applyBorder="1" applyAlignment="1">
      <alignment horizontal="center" vertical="center"/>
    </xf>
    <xf numFmtId="171" fontId="87" fillId="0" borderId="38" xfId="203" applyFont="1" applyFill="1" applyBorder="1" applyAlignment="1">
      <alignment horizontal="center" vertical="center"/>
    </xf>
    <xf numFmtId="171" fontId="87" fillId="0" borderId="5" xfId="203" applyFont="1" applyFill="1" applyBorder="1" applyAlignment="1">
      <alignment horizontal="center" vertical="center"/>
    </xf>
    <xf numFmtId="171" fontId="87" fillId="0" borderId="39" xfId="203" applyFont="1" applyFill="1" applyBorder="1" applyAlignment="1">
      <alignment horizontal="center" vertical="center"/>
    </xf>
    <xf numFmtId="0" fontId="94" fillId="0" borderId="0" xfId="261" applyFont="1" applyFill="1" applyAlignment="1">
      <alignment horizontal="left" vertical="top" wrapText="1"/>
      <protection/>
    </xf>
    <xf numFmtId="43" fontId="94" fillId="0" borderId="0" xfId="144" applyFont="1" applyFill="1" applyAlignment="1">
      <alignment horizontal="center" vertical="top"/>
    </xf>
    <xf numFmtId="171" fontId="89" fillId="13" borderId="36" xfId="81" applyFont="1" applyFill="1" applyBorder="1" applyAlignment="1">
      <alignment horizontal="center" vertical="top"/>
    </xf>
    <xf numFmtId="171" fontId="89" fillId="13" borderId="60" xfId="81" applyFont="1" applyFill="1" applyBorder="1" applyAlignment="1">
      <alignment horizontal="center" vertical="top"/>
    </xf>
    <xf numFmtId="171" fontId="89" fillId="13" borderId="53" xfId="81" applyFont="1" applyFill="1" applyBorder="1" applyAlignment="1">
      <alignment horizontal="center" vertical="top"/>
    </xf>
    <xf numFmtId="171" fontId="89" fillId="13" borderId="34" xfId="144" applyNumberFormat="1" applyFont="1" applyFill="1" applyBorder="1" applyAlignment="1">
      <alignment horizontal="center" vertical="top"/>
    </xf>
    <xf numFmtId="171" fontId="89" fillId="13" borderId="57" xfId="144" applyNumberFormat="1" applyFont="1" applyFill="1" applyBorder="1" applyAlignment="1">
      <alignment horizontal="center" vertical="top"/>
    </xf>
    <xf numFmtId="171" fontId="89" fillId="13" borderId="33" xfId="144" applyNumberFormat="1" applyFont="1" applyFill="1" applyBorder="1" applyAlignment="1">
      <alignment horizontal="center" vertical="top"/>
    </xf>
    <xf numFmtId="171" fontId="89" fillId="13" borderId="61" xfId="144" applyNumberFormat="1" applyFont="1" applyFill="1" applyBorder="1" applyAlignment="1">
      <alignment horizontal="center" vertical="top"/>
    </xf>
    <xf numFmtId="171" fontId="89" fillId="13" borderId="21" xfId="144" applyNumberFormat="1" applyFont="1" applyFill="1" applyBorder="1" applyAlignment="1">
      <alignment horizontal="center" vertical="top"/>
    </xf>
    <xf numFmtId="171" fontId="89" fillId="13" borderId="54" xfId="144" applyNumberFormat="1" applyFont="1" applyFill="1" applyBorder="1" applyAlignment="1">
      <alignment horizontal="center" vertical="top"/>
    </xf>
    <xf numFmtId="0" fontId="44" fillId="0" borderId="44" xfId="261" applyFont="1" applyFill="1" applyBorder="1" applyAlignment="1">
      <alignment horizontal="center" vertical="center" wrapText="1"/>
      <protection/>
    </xf>
    <xf numFmtId="0" fontId="44" fillId="0" borderId="54" xfId="261" applyFont="1" applyFill="1" applyBorder="1" applyAlignment="1">
      <alignment horizontal="center" vertical="center" wrapText="1"/>
      <protection/>
    </xf>
    <xf numFmtId="0" fontId="30" fillId="0" borderId="38" xfId="261" applyFont="1" applyFill="1" applyBorder="1" applyAlignment="1">
      <alignment horizontal="left" vertical="center"/>
      <protection/>
    </xf>
    <xf numFmtId="0" fontId="30" fillId="0" borderId="5" xfId="261" applyFont="1" applyFill="1" applyBorder="1" applyAlignment="1">
      <alignment horizontal="left" vertical="center"/>
      <protection/>
    </xf>
    <xf numFmtId="0" fontId="30" fillId="0" borderId="39" xfId="261" applyFont="1" applyFill="1" applyBorder="1" applyAlignment="1">
      <alignment horizontal="left" vertical="center"/>
      <protection/>
    </xf>
    <xf numFmtId="0" fontId="30" fillId="0" borderId="30" xfId="261" applyFont="1" applyFill="1" applyBorder="1" applyAlignment="1">
      <alignment horizontal="center" vertical="center"/>
      <protection/>
    </xf>
    <xf numFmtId="176" fontId="29" fillId="0" borderId="27" xfId="81" applyNumberFormat="1" applyFont="1" applyFill="1" applyBorder="1" applyAlignment="1">
      <alignment horizontal="center" vertical="center"/>
    </xf>
    <xf numFmtId="171" fontId="44" fillId="0" borderId="38" xfId="81" applyFont="1" applyFill="1" applyBorder="1" applyAlignment="1">
      <alignment horizontal="center" vertical="center"/>
    </xf>
    <xf numFmtId="171" fontId="44" fillId="0" borderId="5" xfId="81" applyFont="1" applyFill="1" applyBorder="1" applyAlignment="1">
      <alignment horizontal="center" vertical="center"/>
    </xf>
    <xf numFmtId="171" fontId="44" fillId="0" borderId="39" xfId="81" applyFont="1" applyFill="1" applyBorder="1" applyAlignment="1">
      <alignment horizontal="center" vertical="center"/>
    </xf>
    <xf numFmtId="43" fontId="92" fillId="13" borderId="46" xfId="190" applyNumberFormat="1" applyFont="1" applyFill="1" applyBorder="1" applyAlignment="1">
      <alignment horizontal="center" vertical="top"/>
    </xf>
    <xf numFmtId="43" fontId="92" fillId="13" borderId="59" xfId="190" applyNumberFormat="1" applyFont="1" applyFill="1" applyBorder="1" applyAlignment="1">
      <alignment horizontal="center" vertical="top"/>
    </xf>
    <xf numFmtId="43" fontId="92" fillId="13" borderId="52" xfId="190" applyNumberFormat="1" applyFont="1" applyFill="1" applyBorder="1" applyAlignment="1">
      <alignment horizontal="center" vertical="top"/>
    </xf>
    <xf numFmtId="0" fontId="30" fillId="0" borderId="0" xfId="261" applyFont="1" applyFill="1" applyAlignment="1">
      <alignment horizontal="left" vertical="top" wrapText="1"/>
      <protection/>
    </xf>
    <xf numFmtId="0" fontId="30" fillId="0" borderId="0" xfId="261" applyFont="1" applyFill="1" applyAlignment="1">
      <alignment horizontal="center" vertical="top"/>
      <protection/>
    </xf>
    <xf numFmtId="171" fontId="29" fillId="0" borderId="38" xfId="81" applyFont="1" applyFill="1" applyBorder="1" applyAlignment="1">
      <alignment horizontal="center" vertical="center"/>
    </xf>
    <xf numFmtId="171" fontId="29" fillId="0" borderId="5" xfId="81" applyFont="1" applyFill="1" applyBorder="1" applyAlignment="1">
      <alignment horizontal="center" vertical="center"/>
    </xf>
    <xf numFmtId="171" fontId="29" fillId="0" borderId="39" xfId="81" applyFont="1" applyFill="1" applyBorder="1" applyAlignment="1">
      <alignment horizontal="center" vertical="center"/>
    </xf>
    <xf numFmtId="171" fontId="89" fillId="13" borderId="38" xfId="81" applyFont="1" applyFill="1" applyBorder="1" applyAlignment="1">
      <alignment horizontal="center" vertical="center" wrapText="1"/>
    </xf>
    <xf numFmtId="171" fontId="89" fillId="13" borderId="5" xfId="81" applyFont="1" applyFill="1" applyBorder="1" applyAlignment="1">
      <alignment horizontal="center" vertical="center" wrapText="1"/>
    </xf>
    <xf numFmtId="171" fontId="89" fillId="13" borderId="39" xfId="81" applyFont="1" applyFill="1" applyBorder="1" applyAlignment="1">
      <alignment horizontal="center" vertical="center" wrapText="1"/>
    </xf>
    <xf numFmtId="171" fontId="30" fillId="0" borderId="0" xfId="81" applyFont="1" applyFill="1" applyAlignment="1">
      <alignment horizontal="center" vertical="top"/>
    </xf>
    <xf numFmtId="0" fontId="30" fillId="0" borderId="38" xfId="261" applyFont="1" applyFill="1" applyBorder="1" applyAlignment="1">
      <alignment horizontal="center" vertical="center"/>
      <protection/>
    </xf>
    <xf numFmtId="0" fontId="30" fillId="0" borderId="5" xfId="261" applyFont="1" applyFill="1" applyBorder="1" applyAlignment="1">
      <alignment horizontal="center" vertical="center"/>
      <protection/>
    </xf>
    <xf numFmtId="171" fontId="29" fillId="0" borderId="27" xfId="81" applyFont="1" applyFill="1" applyBorder="1" applyAlignment="1">
      <alignment horizontal="center" vertical="center"/>
    </xf>
    <xf numFmtId="2" fontId="29" fillId="0" borderId="0" xfId="201" applyNumberFormat="1" applyFont="1" applyFill="1" applyAlignment="1">
      <alignment horizontal="left"/>
    </xf>
    <xf numFmtId="2" fontId="38" fillId="0" borderId="38" xfId="201" applyNumberFormat="1" applyFont="1" applyFill="1" applyBorder="1" applyAlignment="1">
      <alignment horizontal="center" vertical="center"/>
    </xf>
    <xf numFmtId="2" fontId="38" fillId="0" borderId="5" xfId="201" applyNumberFormat="1" applyFont="1" applyFill="1" applyBorder="1" applyAlignment="1">
      <alignment horizontal="center" vertical="center"/>
    </xf>
    <xf numFmtId="2" fontId="38" fillId="0" borderId="39" xfId="201" applyNumberFormat="1" applyFont="1" applyFill="1" applyBorder="1" applyAlignment="1">
      <alignment horizontal="center" vertical="center"/>
    </xf>
    <xf numFmtId="2" fontId="38" fillId="0" borderId="30" xfId="201" applyNumberFormat="1" applyFont="1" applyFill="1" applyBorder="1" applyAlignment="1">
      <alignment horizontal="center" vertical="center" wrapText="1"/>
    </xf>
    <xf numFmtId="2" fontId="38" fillId="0" borderId="32" xfId="201" applyNumberFormat="1" applyFont="1" applyFill="1" applyBorder="1" applyAlignment="1">
      <alignment horizontal="center" vertical="center" wrapText="1"/>
    </xf>
    <xf numFmtId="0" fontId="31" fillId="0" borderId="30" xfId="316" applyFont="1" applyFill="1" applyBorder="1" applyAlignment="1">
      <alignment horizontal="center" vertical="center"/>
      <protection/>
    </xf>
    <xf numFmtId="0" fontId="37" fillId="0" borderId="25" xfId="0" applyFont="1" applyFill="1" applyBorder="1" applyAlignment="1">
      <alignment/>
    </xf>
    <xf numFmtId="0" fontId="37" fillId="0" borderId="32" xfId="0" applyFont="1" applyFill="1" applyBorder="1" applyAlignment="1">
      <alignment/>
    </xf>
    <xf numFmtId="2" fontId="91" fillId="0" borderId="38" xfId="201" applyNumberFormat="1" applyFont="1" applyFill="1" applyBorder="1" applyAlignment="1">
      <alignment horizontal="center" vertical="center"/>
    </xf>
    <xf numFmtId="2" fontId="91" fillId="0" borderId="5" xfId="201" applyNumberFormat="1" applyFont="1" applyFill="1" applyBorder="1" applyAlignment="1">
      <alignment horizontal="center" vertical="center"/>
    </xf>
    <xf numFmtId="2" fontId="91" fillId="0" borderId="39" xfId="201" applyNumberFormat="1" applyFont="1" applyFill="1" applyBorder="1" applyAlignment="1">
      <alignment horizontal="center" vertical="center"/>
    </xf>
    <xf numFmtId="2" fontId="88" fillId="0" borderId="38" xfId="201" applyNumberFormat="1" applyFont="1" applyFill="1" applyBorder="1" applyAlignment="1">
      <alignment horizontal="center" vertical="center"/>
    </xf>
    <xf numFmtId="2" fontId="88" fillId="0" borderId="5" xfId="201" applyNumberFormat="1" applyFont="1" applyFill="1" applyBorder="1" applyAlignment="1">
      <alignment horizontal="center" vertical="center"/>
    </xf>
    <xf numFmtId="2" fontId="88" fillId="0" borderId="39" xfId="201" applyNumberFormat="1" applyFont="1" applyFill="1" applyBorder="1" applyAlignment="1">
      <alignment horizontal="center" vertical="center"/>
    </xf>
    <xf numFmtId="2" fontId="30" fillId="0" borderId="0" xfId="201" applyNumberFormat="1" applyFont="1" applyFill="1" applyAlignment="1">
      <alignment horizontal="left"/>
    </xf>
    <xf numFmtId="43" fontId="29" fillId="14" borderId="30" xfId="201" applyNumberFormat="1" applyFont="1" applyFill="1" applyBorder="1" applyAlignment="1">
      <alignment horizontal="center" vertical="center" wrapText="1"/>
    </xf>
    <xf numFmtId="43" fontId="29" fillId="14" borderId="32" xfId="201" applyNumberFormat="1" applyFont="1" applyFill="1" applyBorder="1" applyAlignment="1">
      <alignment horizontal="center" vertical="center" wrapText="1"/>
    </xf>
    <xf numFmtId="0" fontId="30" fillId="14" borderId="38" xfId="316" applyFont="1" applyFill="1" applyBorder="1" applyAlignment="1">
      <alignment horizontal="center" vertical="center"/>
      <protection/>
    </xf>
    <xf numFmtId="0" fontId="30" fillId="14" borderId="5" xfId="316" applyFont="1" applyFill="1" applyBorder="1" applyAlignment="1">
      <alignment horizontal="center" vertical="center"/>
      <protection/>
    </xf>
    <xf numFmtId="0" fontId="30" fillId="14" borderId="39" xfId="316" applyFont="1" applyFill="1" applyBorder="1" applyAlignment="1">
      <alignment horizontal="center" vertical="center"/>
      <protection/>
    </xf>
    <xf numFmtId="2" fontId="39" fillId="0" borderId="38" xfId="316" applyNumberFormat="1" applyFont="1" applyFill="1" applyBorder="1" applyAlignment="1">
      <alignment horizontal="center" vertical="center"/>
      <protection/>
    </xf>
    <xf numFmtId="2" fontId="39" fillId="0" borderId="5" xfId="316" applyNumberFormat="1" applyFont="1" applyFill="1" applyBorder="1" applyAlignment="1">
      <alignment horizontal="center" vertical="center"/>
      <protection/>
    </xf>
    <xf numFmtId="2" fontId="39" fillId="0" borderId="39" xfId="316" applyNumberFormat="1" applyFont="1" applyFill="1" applyBorder="1" applyAlignment="1">
      <alignment horizontal="center" vertical="center"/>
      <protection/>
    </xf>
    <xf numFmtId="171" fontId="30" fillId="0" borderId="30" xfId="81" applyFont="1" applyFill="1" applyBorder="1" applyAlignment="1">
      <alignment horizontal="center" vertical="center" wrapText="1"/>
    </xf>
    <xf numFmtId="171" fontId="30" fillId="0" borderId="32" xfId="81" applyFont="1" applyFill="1" applyBorder="1" applyAlignment="1">
      <alignment horizontal="center" vertical="center" wrapText="1"/>
    </xf>
    <xf numFmtId="171" fontId="30" fillId="0" borderId="38" xfId="81" applyFont="1" applyFill="1" applyBorder="1" applyAlignment="1">
      <alignment horizontal="center"/>
    </xf>
    <xf numFmtId="171" fontId="30" fillId="0" borderId="5" xfId="81" applyFont="1" applyFill="1" applyBorder="1" applyAlignment="1">
      <alignment horizontal="center"/>
    </xf>
    <xf numFmtId="171" fontId="30" fillId="0" borderId="39" xfId="81" applyFont="1" applyFill="1" applyBorder="1" applyAlignment="1">
      <alignment horizontal="center"/>
    </xf>
    <xf numFmtId="171" fontId="30" fillId="0" borderId="30" xfId="81" applyFont="1" applyFill="1" applyBorder="1" applyAlignment="1">
      <alignment horizontal="center" vertical="center"/>
    </xf>
    <xf numFmtId="171" fontId="30" fillId="0" borderId="32" xfId="81" applyFont="1" applyFill="1" applyBorder="1" applyAlignment="1">
      <alignment horizontal="center" vertical="center"/>
    </xf>
    <xf numFmtId="0" fontId="30" fillId="0" borderId="30" xfId="316" applyFont="1" applyFill="1" applyBorder="1" applyAlignment="1">
      <alignment horizontal="center" vertical="center"/>
      <protection/>
    </xf>
    <xf numFmtId="0" fontId="30" fillId="0" borderId="25" xfId="316" applyFont="1" applyFill="1" applyBorder="1" applyAlignment="1">
      <alignment horizontal="center" vertical="center"/>
      <protection/>
    </xf>
    <xf numFmtId="0" fontId="30" fillId="0" borderId="32" xfId="316" applyFont="1" applyFill="1" applyBorder="1" applyAlignment="1">
      <alignment horizontal="center" vertical="center"/>
      <protection/>
    </xf>
  </cellXfs>
  <cellStyles count="3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75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alculation 2" xfId="78"/>
    <cellStyle name="Calculation 3" xfId="79"/>
    <cellStyle name="Check Cell" xfId="80"/>
    <cellStyle name="Comma" xfId="81"/>
    <cellStyle name="Comma [0]" xfId="82"/>
    <cellStyle name="Comma 2" xfId="83"/>
    <cellStyle name="Comma 2 2" xfId="84"/>
    <cellStyle name="Comma 2 2 2" xfId="85"/>
    <cellStyle name="Comma 3" xfId="86"/>
    <cellStyle name="Comma 4" xfId="87"/>
    <cellStyle name="Comma 5" xfId="88"/>
    <cellStyle name="Currency" xfId="89"/>
    <cellStyle name="Currency [0]" xfId="90"/>
    <cellStyle name="Currency 2" xfId="91"/>
    <cellStyle name="Explanatory Text" xfId="92"/>
    <cellStyle name="Good" xfId="93"/>
    <cellStyle name="Header1" xfId="94"/>
    <cellStyle name="Header2" xfId="95"/>
    <cellStyle name="Header2 2" xfId="96"/>
    <cellStyle name="Header2 3" xfId="97"/>
    <cellStyle name="Heading 1" xfId="98"/>
    <cellStyle name="Heading 2" xfId="99"/>
    <cellStyle name="Heading 3" xfId="100"/>
    <cellStyle name="Heading 4" xfId="101"/>
    <cellStyle name="Input" xfId="102"/>
    <cellStyle name="Input 2" xfId="103"/>
    <cellStyle name="Input 3" xfId="104"/>
    <cellStyle name="Linked Cell" xfId="105"/>
    <cellStyle name="Neutral" xfId="106"/>
    <cellStyle name="Normal 17" xfId="107"/>
    <cellStyle name="Normal 2" xfId="108"/>
    <cellStyle name="Normal 2 2" xfId="109"/>
    <cellStyle name="Normal 2 2 2" xfId="110"/>
    <cellStyle name="Normal 3" xfId="111"/>
    <cellStyle name="Normal 4" xfId="112"/>
    <cellStyle name="Normal 5" xfId="113"/>
    <cellStyle name="Normal 5 2" xfId="114"/>
    <cellStyle name="Normal 6" xfId="115"/>
    <cellStyle name="Note" xfId="116"/>
    <cellStyle name="Note 2" xfId="117"/>
    <cellStyle name="Note 3" xfId="118"/>
    <cellStyle name="Output" xfId="119"/>
    <cellStyle name="Output 2" xfId="120"/>
    <cellStyle name="Output 3" xfId="121"/>
    <cellStyle name="Percent" xfId="122"/>
    <cellStyle name="Title" xfId="123"/>
    <cellStyle name="Total" xfId="124"/>
    <cellStyle name="Total 2" xfId="125"/>
    <cellStyle name="Total 3" xfId="126"/>
    <cellStyle name="Warning Text" xfId="127"/>
    <cellStyle name="เครื่องหมายจุลภาค 10" xfId="128"/>
    <cellStyle name="เครื่องหมายจุลภาค 10 2" xfId="129"/>
    <cellStyle name="เครื่องหมายจุลภาค 11" xfId="130"/>
    <cellStyle name="เครื่องหมายจุลภาค 12" xfId="131"/>
    <cellStyle name="เครื่องหมายจุลภาค 13" xfId="132"/>
    <cellStyle name="เครื่องหมายจุลภาค 14" xfId="133"/>
    <cellStyle name="เครื่องหมายจุลภาค 15" xfId="134"/>
    <cellStyle name="เครื่องหมายจุลภาค 16" xfId="135"/>
    <cellStyle name="เครื่องหมายจุลภาค 17" xfId="136"/>
    <cellStyle name="เครื่องหมายจุลภาค 18" xfId="137"/>
    <cellStyle name="เครื่องหมายจุลภาค 19" xfId="138"/>
    <cellStyle name="เครื่องหมายจุลภาค 2" xfId="139"/>
    <cellStyle name="เครื่องหมายจุลภาค 2 10" xfId="140"/>
    <cellStyle name="เครื่องหมายจุลภาค 2 10 2" xfId="141"/>
    <cellStyle name="เครื่องหมายจุลภาค 2 11" xfId="142"/>
    <cellStyle name="เครื่องหมายจุลภาค 2 12" xfId="143"/>
    <cellStyle name="เครื่องหมายจุลภาค 2 13" xfId="144"/>
    <cellStyle name="เครื่องหมายจุลภาค 2 14" xfId="145"/>
    <cellStyle name="เครื่องหมายจุลภาค 2 15" xfId="146"/>
    <cellStyle name="เครื่องหมายจุลภาค 2 2" xfId="147"/>
    <cellStyle name="เครื่องหมายจุลภาค 2 2 10" xfId="148"/>
    <cellStyle name="เครื่องหมายจุลภาค 2 2 11" xfId="149"/>
    <cellStyle name="เครื่องหมายจุลภาค 2 2 12" xfId="150"/>
    <cellStyle name="เครื่องหมายจุลภาค 2 2 13" xfId="151"/>
    <cellStyle name="เครื่องหมายจุลภาค 2 2 2" xfId="152"/>
    <cellStyle name="เครื่องหมายจุลภาค 2 2 3" xfId="153"/>
    <cellStyle name="เครื่องหมายจุลภาค 2 2 4" xfId="154"/>
    <cellStyle name="เครื่องหมายจุลภาค 2 2 5" xfId="155"/>
    <cellStyle name="เครื่องหมายจุลภาค 2 2 6" xfId="156"/>
    <cellStyle name="เครื่องหมายจุลภาค 2 2 7" xfId="157"/>
    <cellStyle name="เครื่องหมายจุลภาค 2 2 8" xfId="158"/>
    <cellStyle name="เครื่องหมายจุลภาค 2 2 9" xfId="159"/>
    <cellStyle name="เครื่องหมายจุลภาค 2 3" xfId="160"/>
    <cellStyle name="เครื่องหมายจุลภาค 2 4" xfId="161"/>
    <cellStyle name="เครื่องหมายจุลภาค 2 5" xfId="162"/>
    <cellStyle name="เครื่องหมายจุลภาค 2 6" xfId="163"/>
    <cellStyle name="เครื่องหมายจุลภาค 2 7" xfId="164"/>
    <cellStyle name="เครื่องหมายจุลภาค 2 8" xfId="165"/>
    <cellStyle name="เครื่องหมายจุลภาค 2 9" xfId="166"/>
    <cellStyle name="เครื่องหมายจุลภาค 2_ตท.-53-2.1  ศูนย์ต้นทุนหลัก (รศ)" xfId="167"/>
    <cellStyle name="เครื่องหมายจุลภาค 20" xfId="168"/>
    <cellStyle name="เครื่องหมายจุลภาค 21" xfId="169"/>
    <cellStyle name="เครื่องหมายจุลภาค 22" xfId="170"/>
    <cellStyle name="เครื่องหมายจุลภาค 3" xfId="171"/>
    <cellStyle name="เครื่องหมายจุลภาค 3 2" xfId="172"/>
    <cellStyle name="เครื่องหมายจุลภาค 3 2 10" xfId="173"/>
    <cellStyle name="เครื่องหมายจุลภาค 3 2 11" xfId="174"/>
    <cellStyle name="เครื่องหมายจุลภาค 3 2 12" xfId="175"/>
    <cellStyle name="เครื่องหมายจุลภาค 3 2 2" xfId="176"/>
    <cellStyle name="เครื่องหมายจุลภาค 3 2 2 2" xfId="177"/>
    <cellStyle name="เครื่องหมายจุลภาค 3 2 3" xfId="178"/>
    <cellStyle name="เครื่องหมายจุลภาค 3 2 4" xfId="179"/>
    <cellStyle name="เครื่องหมายจุลภาค 3 2 5" xfId="180"/>
    <cellStyle name="เครื่องหมายจุลภาค 3 2 6" xfId="181"/>
    <cellStyle name="เครื่องหมายจุลภาค 3 2 7" xfId="182"/>
    <cellStyle name="เครื่องหมายจุลภาค 3 2 8" xfId="183"/>
    <cellStyle name="เครื่องหมายจุลภาค 3 2 9" xfId="184"/>
    <cellStyle name="เครื่องหมายจุลภาค 4" xfId="185"/>
    <cellStyle name="เครื่องหมายจุลภาค 4 10" xfId="186"/>
    <cellStyle name="เครื่องหมายจุลภาค 4 11" xfId="187"/>
    <cellStyle name="เครื่องหมายจุลภาค 4 12" xfId="188"/>
    <cellStyle name="เครื่องหมายจุลภาค 4 13" xfId="189"/>
    <cellStyle name="เครื่องหมายจุลภาค 4 2" xfId="190"/>
    <cellStyle name="เครื่องหมายจุลภาค 4 2 2" xfId="191"/>
    <cellStyle name="เครื่องหมายจุลภาค 4 3" xfId="192"/>
    <cellStyle name="เครื่องหมายจุลภาค 4 4" xfId="193"/>
    <cellStyle name="เครื่องหมายจุลภาค 4 5" xfId="194"/>
    <cellStyle name="เครื่องหมายจุลภาค 4 6" xfId="195"/>
    <cellStyle name="เครื่องหมายจุลภาค 4 7" xfId="196"/>
    <cellStyle name="เครื่องหมายจุลภาค 4 8" xfId="197"/>
    <cellStyle name="เครื่องหมายจุลภาค 4 9" xfId="198"/>
    <cellStyle name="เครื่องหมายจุลภาค 5" xfId="199"/>
    <cellStyle name="เครื่องหมายจุลภาค 5 2" xfId="200"/>
    <cellStyle name="เครื่องหมายจุลภาค 5 3" xfId="201"/>
    <cellStyle name="เครื่องหมายจุลภาค 6" xfId="202"/>
    <cellStyle name="เครื่องหมายจุลภาค 6 2" xfId="203"/>
    <cellStyle name="เครื่องหมายจุลภาค 6 3" xfId="204"/>
    <cellStyle name="เครื่องหมายจุลภาค 7" xfId="205"/>
    <cellStyle name="เครื่องหมายจุลภาค 7 2" xfId="206"/>
    <cellStyle name="เครื่องหมายจุลภาค 7 3" xfId="207"/>
    <cellStyle name="เครื่องหมายจุลภาค 8" xfId="208"/>
    <cellStyle name="เครื่องหมายจุลภาค 8 2" xfId="209"/>
    <cellStyle name="เครื่องหมายจุลภาค 8 2 2" xfId="210"/>
    <cellStyle name="เครื่องหมายจุลภาค 8 2 3" xfId="211"/>
    <cellStyle name="เครื่องหมายจุลภาค 9" xfId="212"/>
    <cellStyle name="เครื่องหมายจุลภาค 9 2" xfId="213"/>
    <cellStyle name="เครื่องหมายจุลภาค 9 3" xfId="214"/>
    <cellStyle name="เครื่องหมายจุลภาค 9 4" xfId="215"/>
    <cellStyle name="เครื่องหมายสกุลเงิน 2" xfId="216"/>
    <cellStyle name="เครื่องหมายสกุลเงิน 3" xfId="217"/>
    <cellStyle name="เครื่องหมายสกุลเงิน 4" xfId="218"/>
    <cellStyle name="เซลล์ตรวจสอบ" xfId="219"/>
    <cellStyle name="เซลล์ตรวจสอบ 2" xfId="220"/>
    <cellStyle name="เซลล์ที่มีการเชื่อมโยง" xfId="221"/>
    <cellStyle name="เซลล์ที่มีการเชื่อมโยง 2" xfId="222"/>
    <cellStyle name="แย่" xfId="223"/>
    <cellStyle name="แย่ 2" xfId="224"/>
    <cellStyle name="แสดงผล" xfId="225"/>
    <cellStyle name="แสดงผล 2" xfId="226"/>
    <cellStyle name="แสดงผล 3" xfId="227"/>
    <cellStyle name="การคำนวณ" xfId="228"/>
    <cellStyle name="การคำนวณ 2" xfId="229"/>
    <cellStyle name="การคำนวณ 3" xfId="230"/>
    <cellStyle name="ข้อความเตือน" xfId="231"/>
    <cellStyle name="ข้อความเตือน 2" xfId="232"/>
    <cellStyle name="ข้อความอธิบาย" xfId="233"/>
    <cellStyle name="ข้อความอธิบาย 2" xfId="234"/>
    <cellStyle name="ชื่อเรื่อง" xfId="235"/>
    <cellStyle name="ชื่อเรื่อง 2" xfId="236"/>
    <cellStyle name="ดี" xfId="237"/>
    <cellStyle name="ดี 2" xfId="238"/>
    <cellStyle name="น้บะภฒ_95" xfId="239"/>
    <cellStyle name="ปกติ 10" xfId="240"/>
    <cellStyle name="ปกติ 10 2" xfId="241"/>
    <cellStyle name="ปกติ 11" xfId="242"/>
    <cellStyle name="ปกติ 12" xfId="243"/>
    <cellStyle name="ปกติ 13" xfId="244"/>
    <cellStyle name="ปกติ 13 10" xfId="245"/>
    <cellStyle name="ปกติ 13 11" xfId="246"/>
    <cellStyle name="ปกติ 13 12" xfId="247"/>
    <cellStyle name="ปกติ 13 2" xfId="248"/>
    <cellStyle name="ปกติ 13 3" xfId="249"/>
    <cellStyle name="ปกติ 13 4" xfId="250"/>
    <cellStyle name="ปกติ 13 5" xfId="251"/>
    <cellStyle name="ปกติ 13 6" xfId="252"/>
    <cellStyle name="ปกติ 13 7" xfId="253"/>
    <cellStyle name="ปกติ 13 8" xfId="254"/>
    <cellStyle name="ปกติ 13 9" xfId="255"/>
    <cellStyle name="ปกติ 14" xfId="256"/>
    <cellStyle name="ปกติ 14 2" xfId="257"/>
    <cellStyle name="ปกติ 14 3" xfId="258"/>
    <cellStyle name="ปกติ 15" xfId="259"/>
    <cellStyle name="ปกติ 17" xfId="260"/>
    <cellStyle name="ปกติ 2" xfId="261"/>
    <cellStyle name="ปกติ 2 10" xfId="262"/>
    <cellStyle name="ปกติ 2 11" xfId="263"/>
    <cellStyle name="ปกติ 2 12" xfId="264"/>
    <cellStyle name="ปกติ 2 13" xfId="265"/>
    <cellStyle name="ปกติ 2 14" xfId="266"/>
    <cellStyle name="ปกติ 2 2" xfId="267"/>
    <cellStyle name="ปกติ 2 2 10" xfId="268"/>
    <cellStyle name="ปกติ 2 2 11" xfId="269"/>
    <cellStyle name="ปกติ 2 2 12" xfId="270"/>
    <cellStyle name="ปกติ 2 2 13" xfId="271"/>
    <cellStyle name="ปกติ 2 2 2" xfId="272"/>
    <cellStyle name="ปกติ 2 2 2 2" xfId="273"/>
    <cellStyle name="ปกติ 2 2 2 3" xfId="274"/>
    <cellStyle name="ปกติ 2 2 3" xfId="275"/>
    <cellStyle name="ปกติ 2 2 4" xfId="276"/>
    <cellStyle name="ปกติ 2 2 5" xfId="277"/>
    <cellStyle name="ปกติ 2 2 6" xfId="278"/>
    <cellStyle name="ปกติ 2 2 7" xfId="279"/>
    <cellStyle name="ปกติ 2 2 8" xfId="280"/>
    <cellStyle name="ปกติ 2 2 9" xfId="281"/>
    <cellStyle name="ปกติ 2 3" xfId="282"/>
    <cellStyle name="ปกติ 2 3 10" xfId="283"/>
    <cellStyle name="ปกติ 2 3 11" xfId="284"/>
    <cellStyle name="ปกติ 2 3 12" xfId="285"/>
    <cellStyle name="ปกติ 2 3 2" xfId="286"/>
    <cellStyle name="ปกติ 2 3 3" xfId="287"/>
    <cellStyle name="ปกติ 2 3 4" xfId="288"/>
    <cellStyle name="ปกติ 2 3 5" xfId="289"/>
    <cellStyle name="ปกติ 2 3 6" xfId="290"/>
    <cellStyle name="ปกติ 2 3 7" xfId="291"/>
    <cellStyle name="ปกติ 2 3 8" xfId="292"/>
    <cellStyle name="ปกติ 2 3 9" xfId="293"/>
    <cellStyle name="ปกติ 2 4" xfId="294"/>
    <cellStyle name="ปกติ 2 5" xfId="295"/>
    <cellStyle name="ปกติ 2 6" xfId="296"/>
    <cellStyle name="ปกติ 2 7" xfId="297"/>
    <cellStyle name="ปกติ 2 8" xfId="298"/>
    <cellStyle name="ปกติ 2 9" xfId="299"/>
    <cellStyle name="ปกติ 2_KSB1_1ตคถึง31มีค55 ณ4มิย55" xfId="300"/>
    <cellStyle name="ปกติ 3" xfId="301"/>
    <cellStyle name="ปกติ 3 2" xfId="302"/>
    <cellStyle name="ปกติ 4" xfId="303"/>
    <cellStyle name="ปกติ 4 2" xfId="304"/>
    <cellStyle name="ปกติ 4 3" xfId="305"/>
    <cellStyle name="ปกติ 4_1 คำนวณต้นทุนจากโปรแกรม" xfId="306"/>
    <cellStyle name="ปกติ 5" xfId="307"/>
    <cellStyle name="ปกติ 5 2" xfId="308"/>
    <cellStyle name="ปกติ 6" xfId="309"/>
    <cellStyle name="ปกติ 6 2" xfId="310"/>
    <cellStyle name="ปกติ 7" xfId="311"/>
    <cellStyle name="ปกติ 8" xfId="312"/>
    <cellStyle name="ปกติ 8 2" xfId="313"/>
    <cellStyle name="ปกติ 9" xfId="314"/>
    <cellStyle name="ปกติ 9 2" xfId="315"/>
    <cellStyle name="ปกติ_บัญชีต้นทุนกรม ฯ ปี 50" xfId="316"/>
    <cellStyle name="ป้อนค่า" xfId="317"/>
    <cellStyle name="ป้อนค่า 2" xfId="318"/>
    <cellStyle name="ป้อนค่า 3" xfId="319"/>
    <cellStyle name="ปานกลาง" xfId="320"/>
    <cellStyle name="ปานกลาง 2" xfId="321"/>
    <cellStyle name="ผลรวม" xfId="322"/>
    <cellStyle name="ผลรวม 2" xfId="323"/>
    <cellStyle name="ผลรวม 3" xfId="324"/>
    <cellStyle name="ฤธถ [0]_95" xfId="325"/>
    <cellStyle name="ฤธถ_95" xfId="326"/>
    <cellStyle name="ล๋ศญ [0]_95" xfId="327"/>
    <cellStyle name="ล๋ศญ_95" xfId="328"/>
    <cellStyle name="วฅมุ_4ฟ๙ฝวภ๛" xfId="329"/>
    <cellStyle name="ส่วนที่ถูกเน้น1" xfId="330"/>
    <cellStyle name="ส่วนที่ถูกเน้น1 2" xfId="331"/>
    <cellStyle name="ส่วนที่ถูกเน้น2" xfId="332"/>
    <cellStyle name="ส่วนที่ถูกเน้น2 2" xfId="333"/>
    <cellStyle name="ส่วนที่ถูกเน้น3" xfId="334"/>
    <cellStyle name="ส่วนที่ถูกเน้น3 2" xfId="335"/>
    <cellStyle name="ส่วนที่ถูกเน้น4" xfId="336"/>
    <cellStyle name="ส่วนที่ถูกเน้น4 2" xfId="337"/>
    <cellStyle name="ส่วนที่ถูกเน้น5" xfId="338"/>
    <cellStyle name="ส่วนที่ถูกเน้น5 2" xfId="339"/>
    <cellStyle name="ส่วนที่ถูกเน้น6" xfId="340"/>
    <cellStyle name="ส่วนที่ถูกเน้น6 2" xfId="341"/>
    <cellStyle name="หมายเหตุ" xfId="342"/>
    <cellStyle name="หมายเหตุ 2" xfId="343"/>
    <cellStyle name="หมายเหตุ 3" xfId="344"/>
    <cellStyle name="หัวเรื่อง 1" xfId="345"/>
    <cellStyle name="หัวเรื่อง 1 2" xfId="346"/>
    <cellStyle name="หัวเรื่อง 2" xfId="347"/>
    <cellStyle name="หัวเรื่อง 2 2" xfId="348"/>
    <cellStyle name="หัวเรื่อง 3" xfId="349"/>
    <cellStyle name="หัวเรื่อง 3 2" xfId="350"/>
    <cellStyle name="หัวเรื่อง 4" xfId="351"/>
    <cellStyle name="หัวเรื่อง 4 2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88"/>
  <sheetViews>
    <sheetView tabSelected="1" zoomScalePageLayoutView="0" workbookViewId="0" topLeftCell="A1">
      <selection activeCell="A1" sqref="A1"/>
    </sheetView>
  </sheetViews>
  <sheetFormatPr defaultColWidth="7.7109375" defaultRowHeight="15"/>
  <cols>
    <col min="1" max="1" width="38.00390625" style="57" customWidth="1"/>
    <col min="2" max="2" width="14.8515625" style="57" customWidth="1"/>
    <col min="3" max="3" width="13.28125" style="57" customWidth="1"/>
    <col min="4" max="4" width="13.7109375" style="57" customWidth="1"/>
    <col min="5" max="6" width="15.00390625" style="57" customWidth="1"/>
    <col min="7" max="7" width="7.57421875" style="57" bestFit="1" customWidth="1"/>
    <col min="8" max="8" width="11.140625" style="57" customWidth="1"/>
    <col min="9" max="9" width="13.140625" style="57" bestFit="1" customWidth="1"/>
    <col min="10" max="10" width="26.57421875" style="57" customWidth="1"/>
    <col min="11" max="11" width="15.28125" style="57" customWidth="1"/>
    <col min="12" max="12" width="12.140625" style="57" customWidth="1"/>
    <col min="13" max="13" width="14.57421875" style="57" customWidth="1"/>
    <col min="14" max="14" width="13.7109375" style="57" customWidth="1"/>
    <col min="15" max="15" width="15.140625" style="57" customWidth="1"/>
    <col min="16" max="16" width="10.421875" style="57" bestFit="1" customWidth="1"/>
    <col min="17" max="17" width="10.28125" style="57" customWidth="1"/>
    <col min="18" max="18" width="11.140625" style="57" bestFit="1" customWidth="1"/>
    <col min="19" max="19" width="8.421875" style="57" customWidth="1"/>
    <col min="20" max="20" width="8.140625" style="57" customWidth="1"/>
    <col min="21" max="21" width="9.140625" style="57" customWidth="1"/>
    <col min="22" max="24" width="12.8515625" style="40" hidden="1" customWidth="1"/>
    <col min="25" max="16384" width="7.7109375" style="40" customWidth="1"/>
  </cols>
  <sheetData>
    <row r="1" spans="1:26" ht="18.75">
      <c r="A1" s="377" t="s">
        <v>69</v>
      </c>
      <c r="B1" s="377"/>
      <c r="C1" s="377"/>
      <c r="D1" s="377"/>
      <c r="E1" s="377"/>
      <c r="F1" s="377"/>
      <c r="G1" s="378"/>
      <c r="H1" s="377"/>
      <c r="I1" s="377"/>
      <c r="J1" s="377" t="s">
        <v>69</v>
      </c>
      <c r="K1" s="377"/>
      <c r="L1" s="377"/>
      <c r="M1" s="377"/>
      <c r="N1" s="377"/>
      <c r="O1" s="377"/>
      <c r="P1" s="378"/>
      <c r="Q1" s="377"/>
      <c r="R1" s="377"/>
      <c r="S1" s="1083" t="s">
        <v>126</v>
      </c>
      <c r="T1" s="1083"/>
      <c r="U1" s="1083"/>
      <c r="V1" s="1002"/>
      <c r="W1" s="1002"/>
      <c r="X1" s="1002"/>
      <c r="Y1" s="1052"/>
      <c r="Z1" s="1053"/>
    </row>
    <row r="2" spans="1:26" ht="18.75">
      <c r="A2" s="379" t="s">
        <v>105</v>
      </c>
      <c r="B2" s="380"/>
      <c r="C2" s="380"/>
      <c r="D2" s="380"/>
      <c r="E2" s="380"/>
      <c r="F2" s="380"/>
      <c r="G2" s="380"/>
      <c r="H2" s="380"/>
      <c r="I2" s="381"/>
      <c r="J2" s="379" t="s">
        <v>175</v>
      </c>
      <c r="K2" s="380"/>
      <c r="L2" s="380"/>
      <c r="M2" s="380"/>
      <c r="N2" s="380"/>
      <c r="O2" s="380"/>
      <c r="P2" s="380"/>
      <c r="Q2" s="380"/>
      <c r="R2" s="381"/>
      <c r="S2" s="1080" t="s">
        <v>70</v>
      </c>
      <c r="T2" s="1081"/>
      <c r="U2" s="1082"/>
      <c r="V2" s="1003" t="s">
        <v>71</v>
      </c>
      <c r="W2" s="1004"/>
      <c r="X2" s="1005"/>
      <c r="Y2" s="1052"/>
      <c r="Z2" s="1053"/>
    </row>
    <row r="3" spans="1:26" ht="56.25">
      <c r="A3" s="382" t="s">
        <v>106</v>
      </c>
      <c r="B3" s="383" t="s">
        <v>127</v>
      </c>
      <c r="C3" s="383" t="s">
        <v>128</v>
      </c>
      <c r="D3" s="383" t="s">
        <v>129</v>
      </c>
      <c r="E3" s="383" t="s">
        <v>130</v>
      </c>
      <c r="F3" s="383" t="s">
        <v>131</v>
      </c>
      <c r="G3" s="384" t="s">
        <v>132</v>
      </c>
      <c r="H3" s="382" t="s">
        <v>133</v>
      </c>
      <c r="I3" s="385" t="s">
        <v>134</v>
      </c>
      <c r="J3" s="382" t="s">
        <v>278</v>
      </c>
      <c r="K3" s="383" t="s">
        <v>127</v>
      </c>
      <c r="L3" s="383" t="s">
        <v>128</v>
      </c>
      <c r="M3" s="383" t="s">
        <v>129</v>
      </c>
      <c r="N3" s="383" t="s">
        <v>130</v>
      </c>
      <c r="O3" s="383" t="s">
        <v>131</v>
      </c>
      <c r="P3" s="1051" t="s">
        <v>132</v>
      </c>
      <c r="Q3" s="382" t="s">
        <v>133</v>
      </c>
      <c r="R3" s="385" t="s">
        <v>134</v>
      </c>
      <c r="S3" s="386" t="s">
        <v>60</v>
      </c>
      <c r="T3" s="386" t="s">
        <v>61</v>
      </c>
      <c r="U3" s="386" t="s">
        <v>62</v>
      </c>
      <c r="V3" s="386" t="s">
        <v>72</v>
      </c>
      <c r="W3" s="386" t="s">
        <v>64</v>
      </c>
      <c r="X3" s="386" t="s">
        <v>73</v>
      </c>
      <c r="Y3" s="1054"/>
      <c r="Z3" s="1055"/>
    </row>
    <row r="4" spans="1:26" ht="30" customHeight="1">
      <c r="A4" s="387" t="s">
        <v>163</v>
      </c>
      <c r="B4" s="388"/>
      <c r="C4" s="388"/>
      <c r="D4" s="388"/>
      <c r="E4" s="388"/>
      <c r="F4" s="389"/>
      <c r="G4" s="390"/>
      <c r="H4" s="391"/>
      <c r="I4" s="392"/>
      <c r="J4" s="393" t="s">
        <v>163</v>
      </c>
      <c r="K4" s="394"/>
      <c r="L4" s="394"/>
      <c r="M4" s="394"/>
      <c r="N4" s="394"/>
      <c r="O4" s="394"/>
      <c r="P4" s="395"/>
      <c r="Q4" s="396"/>
      <c r="R4" s="397"/>
      <c r="S4" s="398"/>
      <c r="T4" s="398"/>
      <c r="U4" s="399"/>
      <c r="V4" s="1006"/>
      <c r="W4" s="1007"/>
      <c r="X4" s="1007"/>
      <c r="Y4" s="1054"/>
      <c r="Z4" s="1055"/>
    </row>
    <row r="5" spans="1:26" ht="37.5">
      <c r="A5" s="400" t="s">
        <v>39</v>
      </c>
      <c r="B5" s="401">
        <f>SUM(B6:B10)</f>
        <v>55931648.30738066</v>
      </c>
      <c r="C5" s="401">
        <f>SUM(C6:C10)</f>
        <v>224767.65140240756</v>
      </c>
      <c r="D5" s="401">
        <f>SUM(D6:D10)</f>
        <v>4457763.829440759</v>
      </c>
      <c r="E5" s="401">
        <f>SUM(E6:E10)</f>
        <v>3607573.6339340494</v>
      </c>
      <c r="F5" s="401">
        <f>SUM(F6:F10)</f>
        <v>64221753.422157876</v>
      </c>
      <c r="G5" s="402"/>
      <c r="H5" s="403"/>
      <c r="I5" s="404"/>
      <c r="J5" s="400" t="s">
        <v>39</v>
      </c>
      <c r="K5" s="405">
        <f>SUM(K6:K9)</f>
        <v>63289959.50565191</v>
      </c>
      <c r="L5" s="405">
        <f>SUM(L6:L9)</f>
        <v>185666.88410686332</v>
      </c>
      <c r="M5" s="405">
        <f>SUM(M6:M9)</f>
        <v>5379350.306018341</v>
      </c>
      <c r="N5" s="405">
        <f>SUM(N6:N9)</f>
        <v>5396842.475560179</v>
      </c>
      <c r="O5" s="405">
        <f>SUM(O6:O9)</f>
        <v>74251819.17133729</v>
      </c>
      <c r="P5" s="406"/>
      <c r="Q5" s="407"/>
      <c r="R5" s="408"/>
      <c r="S5" s="409"/>
      <c r="T5" s="409"/>
      <c r="U5" s="409"/>
      <c r="V5" s="1008"/>
      <c r="W5" s="409"/>
      <c r="X5" s="409"/>
      <c r="Y5" s="1052"/>
      <c r="Z5" s="1053"/>
    </row>
    <row r="6" spans="1:30" ht="56.25">
      <c r="A6" s="410" t="s">
        <v>74</v>
      </c>
      <c r="B6" s="411">
        <v>32716826.355031423</v>
      </c>
      <c r="C6" s="411">
        <v>133217.8701994841</v>
      </c>
      <c r="D6" s="411">
        <v>2668386.03354841</v>
      </c>
      <c r="E6" s="411">
        <v>2358257.8855784177</v>
      </c>
      <c r="F6" s="412">
        <v>37876688.14435773</v>
      </c>
      <c r="G6" s="413">
        <v>5536</v>
      </c>
      <c r="H6" s="414" t="s">
        <v>135</v>
      </c>
      <c r="I6" s="411">
        <v>6841.887309313174</v>
      </c>
      <c r="J6" s="415" t="s">
        <v>176</v>
      </c>
      <c r="K6" s="416">
        <v>33970962.23541136</v>
      </c>
      <c r="L6" s="416">
        <v>101494.82244260868</v>
      </c>
      <c r="M6" s="416">
        <v>2891112.8885017685</v>
      </c>
      <c r="N6" s="416">
        <v>3192082.4717539963</v>
      </c>
      <c r="O6" s="416">
        <v>40155652.41810973</v>
      </c>
      <c r="P6" s="417">
        <v>30686</v>
      </c>
      <c r="Q6" s="418" t="s">
        <v>135</v>
      </c>
      <c r="R6" s="419">
        <v>1308.5984624294379</v>
      </c>
      <c r="S6" s="420">
        <f>V6/F6*100</f>
        <v>6.0167992118695315</v>
      </c>
      <c r="T6" s="421">
        <f>W6/G6*100</f>
        <v>454.2991329479769</v>
      </c>
      <c r="U6" s="422">
        <f>X6/I6*100</f>
        <v>-80.8737209008372</v>
      </c>
      <c r="V6" s="1009">
        <f aca="true" t="shared" si="0" ref="V6:W8">O6-F6</f>
        <v>2278964.2737519965</v>
      </c>
      <c r="W6" s="1010">
        <f t="shared" si="0"/>
        <v>25150</v>
      </c>
      <c r="X6" s="1011">
        <f>R6-I6</f>
        <v>-5533.288846883736</v>
      </c>
      <c r="Y6" s="1056"/>
      <c r="Z6" s="423"/>
      <c r="AA6" s="424"/>
      <c r="AB6" s="424"/>
      <c r="AC6" s="424"/>
      <c r="AD6" s="424"/>
    </row>
    <row r="7" spans="1:26" ht="45" customHeight="1">
      <c r="A7" s="425" t="s">
        <v>75</v>
      </c>
      <c r="B7" s="411">
        <v>14148305.37988923</v>
      </c>
      <c r="C7" s="411">
        <v>36229.728288907994</v>
      </c>
      <c r="D7" s="411">
        <v>989563.7138907999</v>
      </c>
      <c r="E7" s="411">
        <v>578570.4100859846</v>
      </c>
      <c r="F7" s="412">
        <v>15752669.232154923</v>
      </c>
      <c r="G7" s="413">
        <v>9</v>
      </c>
      <c r="H7" s="426" t="s">
        <v>136</v>
      </c>
      <c r="I7" s="411">
        <f>F7/G7</f>
        <v>1750296.581350547</v>
      </c>
      <c r="J7" s="427" t="s">
        <v>177</v>
      </c>
      <c r="K7" s="411">
        <v>14821627.012418743</v>
      </c>
      <c r="L7" s="411">
        <v>43259.827223260865</v>
      </c>
      <c r="M7" s="411">
        <v>1259581.974984611</v>
      </c>
      <c r="N7" s="411">
        <v>1251179.8882339457</v>
      </c>
      <c r="O7" s="412">
        <v>17375648.70286056</v>
      </c>
      <c r="P7" s="428">
        <v>9</v>
      </c>
      <c r="Q7" s="414" t="s">
        <v>136</v>
      </c>
      <c r="R7" s="411">
        <v>1930627.6336511734</v>
      </c>
      <c r="S7" s="420">
        <f>V7/F7*100</f>
        <v>10.302885477927466</v>
      </c>
      <c r="T7" s="421">
        <f>W7/G7*100</f>
        <v>0</v>
      </c>
      <c r="U7" s="422">
        <f>X7/I7*100</f>
        <v>10.302885477927466</v>
      </c>
      <c r="V7" s="1009">
        <f t="shared" si="0"/>
        <v>1622979.4707056377</v>
      </c>
      <c r="W7" s="1012">
        <f t="shared" si="0"/>
        <v>0</v>
      </c>
      <c r="X7" s="1011">
        <f>R7-I7</f>
        <v>180331.0523006264</v>
      </c>
      <c r="Y7" s="1057"/>
      <c r="Z7" s="1058"/>
    </row>
    <row r="8" spans="1:26" ht="56.25">
      <c r="A8" s="429" t="s">
        <v>77</v>
      </c>
      <c r="B8" s="411">
        <v>6516825.289933536</v>
      </c>
      <c r="C8" s="411">
        <v>21737.836973344794</v>
      </c>
      <c r="D8" s="411">
        <v>593738.22833448</v>
      </c>
      <c r="E8" s="411">
        <v>347142.2460515907</v>
      </c>
      <c r="F8" s="412">
        <v>7479443.601292952</v>
      </c>
      <c r="G8" s="430">
        <v>1</v>
      </c>
      <c r="H8" s="431" t="s">
        <v>137</v>
      </c>
      <c r="I8" s="411">
        <v>7479443.601292952</v>
      </c>
      <c r="J8" s="425" t="s">
        <v>178</v>
      </c>
      <c r="K8" s="411">
        <v>10959919.036219038</v>
      </c>
      <c r="L8" s="411">
        <v>30764.171819875777</v>
      </c>
      <c r="M8" s="411">
        <v>929783.6310961612</v>
      </c>
      <c r="N8" s="411">
        <v>765102.1876886835</v>
      </c>
      <c r="O8" s="412">
        <v>12685569.026823761</v>
      </c>
      <c r="P8" s="428">
        <v>9</v>
      </c>
      <c r="Q8" s="426" t="s">
        <v>137</v>
      </c>
      <c r="R8" s="411">
        <v>1409507.6696470845</v>
      </c>
      <c r="S8" s="420">
        <f>V8/F8*100</f>
        <v>69.60578490933256</v>
      </c>
      <c r="T8" s="421">
        <f>P8-G8</f>
        <v>8</v>
      </c>
      <c r="U8" s="422">
        <f>X8/I8*100</f>
        <v>-81.15491278785194</v>
      </c>
      <c r="V8" s="1009">
        <f t="shared" si="0"/>
        <v>5206125.425530809</v>
      </c>
      <c r="W8" s="1012">
        <f t="shared" si="0"/>
        <v>8</v>
      </c>
      <c r="X8" s="1011">
        <f>R8-I8</f>
        <v>-6069935.931645867</v>
      </c>
      <c r="Y8" s="1057"/>
      <c r="Z8" s="1058"/>
    </row>
    <row r="9" spans="1:26" ht="37.5">
      <c r="A9" s="1087" t="s">
        <v>308</v>
      </c>
      <c r="B9" s="1088"/>
      <c r="C9" s="1088"/>
      <c r="D9" s="1088"/>
      <c r="E9" s="1088"/>
      <c r="F9" s="1088"/>
      <c r="G9" s="1088"/>
      <c r="H9" s="1088"/>
      <c r="I9" s="1089"/>
      <c r="J9" s="432" t="s">
        <v>179</v>
      </c>
      <c r="K9" s="433">
        <v>3537451.2216027672</v>
      </c>
      <c r="L9" s="433">
        <v>10148.062621118013</v>
      </c>
      <c r="M9" s="433">
        <v>298871.81143580115</v>
      </c>
      <c r="N9" s="433">
        <v>188477.92788355297</v>
      </c>
      <c r="O9" s="434">
        <v>4034949.023543239</v>
      </c>
      <c r="P9" s="435">
        <v>2</v>
      </c>
      <c r="Q9" s="436" t="s">
        <v>135</v>
      </c>
      <c r="R9" s="433">
        <v>2017474.5117716196</v>
      </c>
      <c r="S9" s="437"/>
      <c r="T9" s="438"/>
      <c r="U9" s="438"/>
      <c r="V9" s="1013"/>
      <c r="W9" s="437"/>
      <c r="X9" s="1014"/>
      <c r="Y9" s="1057"/>
      <c r="Z9" s="1058"/>
    </row>
    <row r="10" spans="1:26" ht="37.5">
      <c r="A10" s="439" t="s">
        <v>78</v>
      </c>
      <c r="B10" s="433">
        <v>2549691.2825264744</v>
      </c>
      <c r="C10" s="433">
        <v>33582.21594067068</v>
      </c>
      <c r="D10" s="433">
        <v>206075.853667068</v>
      </c>
      <c r="E10" s="433">
        <v>323603.09221805626</v>
      </c>
      <c r="F10" s="434">
        <v>3112952.444352269</v>
      </c>
      <c r="G10" s="440">
        <v>3</v>
      </c>
      <c r="H10" s="441" t="s">
        <v>138</v>
      </c>
      <c r="I10" s="433">
        <v>1037650.8147840897</v>
      </c>
      <c r="J10" s="1087" t="s">
        <v>310</v>
      </c>
      <c r="K10" s="1088"/>
      <c r="L10" s="1088"/>
      <c r="M10" s="1088"/>
      <c r="N10" s="1088"/>
      <c r="O10" s="1088"/>
      <c r="P10" s="1088"/>
      <c r="Q10" s="1088"/>
      <c r="R10" s="1089"/>
      <c r="S10" s="437"/>
      <c r="T10" s="438"/>
      <c r="U10" s="438"/>
      <c r="V10" s="1013"/>
      <c r="W10" s="437"/>
      <c r="X10" s="1014"/>
      <c r="Y10" s="1057"/>
      <c r="Z10" s="1058"/>
    </row>
    <row r="11" spans="1:26" ht="37.5">
      <c r="A11" s="442" t="s">
        <v>244</v>
      </c>
      <c r="B11" s="443">
        <f>SUM(B12:B13)</f>
        <v>30450475.590022903</v>
      </c>
      <c r="C11" s="443">
        <f>SUM(C12:C13)</f>
        <v>120475.6744161651</v>
      </c>
      <c r="D11" s="443">
        <f>SUM(D12:D13)</f>
        <v>2682072.6396165094</v>
      </c>
      <c r="E11" s="443">
        <f>SUM(E12:E13)</f>
        <v>3091273.4871429065</v>
      </c>
      <c r="F11" s="443">
        <f>SUM(F12:F13)</f>
        <v>36344297.391198486</v>
      </c>
      <c r="G11" s="444"/>
      <c r="H11" s="445"/>
      <c r="I11" s="446"/>
      <c r="J11" s="442" t="s">
        <v>244</v>
      </c>
      <c r="K11" s="447">
        <f>SUM(K12:K14)</f>
        <v>28578686.421036158</v>
      </c>
      <c r="L11" s="447">
        <f>SUM(L12:L14)</f>
        <v>74396.30729064594</v>
      </c>
      <c r="M11" s="447">
        <f>SUM(M12:M14)</f>
        <v>1932663.6444846233</v>
      </c>
      <c r="N11" s="447">
        <f>SUM(N12:N14)</f>
        <v>2437492.115366392</v>
      </c>
      <c r="O11" s="447">
        <f>SUM(O12:O14)</f>
        <v>33023238.48817782</v>
      </c>
      <c r="P11" s="444"/>
      <c r="Q11" s="445"/>
      <c r="R11" s="446"/>
      <c r="S11" s="448"/>
      <c r="T11" s="305"/>
      <c r="U11" s="305"/>
      <c r="V11" s="1015"/>
      <c r="W11" s="448"/>
      <c r="X11" s="1016"/>
      <c r="Y11" s="1057"/>
      <c r="Z11" s="1058"/>
    </row>
    <row r="12" spans="1:26" ht="50.25" customHeight="1">
      <c r="A12" s="449" t="s">
        <v>76</v>
      </c>
      <c r="B12" s="411">
        <v>28646062.8100229</v>
      </c>
      <c r="C12" s="411">
        <v>112851.57334526695</v>
      </c>
      <c r="D12" s="411">
        <v>2492259.7421226543</v>
      </c>
      <c r="E12" s="411">
        <v>2993337.87517195</v>
      </c>
      <c r="F12" s="412">
        <v>34244512.000662774</v>
      </c>
      <c r="G12" s="450">
        <v>3137</v>
      </c>
      <c r="H12" s="431" t="s">
        <v>135</v>
      </c>
      <c r="I12" s="411">
        <v>10916.32515162983</v>
      </c>
      <c r="J12" s="427" t="s">
        <v>198</v>
      </c>
      <c r="K12" s="411">
        <v>18724603.22001615</v>
      </c>
      <c r="L12" s="411">
        <v>47662.008607416145</v>
      </c>
      <c r="M12" s="411">
        <v>1389635.0510414732</v>
      </c>
      <c r="N12" s="411">
        <v>2142200.1509520966</v>
      </c>
      <c r="O12" s="412">
        <v>22304100.43061714</v>
      </c>
      <c r="P12" s="451">
        <v>3811</v>
      </c>
      <c r="Q12" s="431" t="s">
        <v>135</v>
      </c>
      <c r="R12" s="411">
        <v>5852.558496619559</v>
      </c>
      <c r="S12" s="448">
        <f>V12/F12*100</f>
        <v>-34.86810257309124</v>
      </c>
      <c r="T12" s="305">
        <f>W12/G12*100</f>
        <v>21.48549569652534</v>
      </c>
      <c r="U12" s="305">
        <f>X12/I12*100</f>
        <v>-46.38709991387751</v>
      </c>
      <c r="V12" s="1015">
        <f>O12-F12</f>
        <v>-11940411.570045635</v>
      </c>
      <c r="W12" s="448">
        <f>P12-G12</f>
        <v>674</v>
      </c>
      <c r="X12" s="1016">
        <f>R12-I12</f>
        <v>-5063.76665501027</v>
      </c>
      <c r="Y12" s="1057"/>
      <c r="Z12" s="1058"/>
    </row>
    <row r="13" spans="1:30" ht="56.25">
      <c r="A13" s="449" t="s">
        <v>124</v>
      </c>
      <c r="B13" s="411">
        <v>1804412.78</v>
      </c>
      <c r="C13" s="411">
        <v>7624.101070898148</v>
      </c>
      <c r="D13" s="411">
        <v>189812.8974938552</v>
      </c>
      <c r="E13" s="411">
        <v>97935.61197095628</v>
      </c>
      <c r="F13" s="452">
        <f>SUM(B13:E13)</f>
        <v>2099785.39053571</v>
      </c>
      <c r="G13" s="430">
        <v>102</v>
      </c>
      <c r="H13" s="431" t="s">
        <v>140</v>
      </c>
      <c r="I13" s="411">
        <v>18491.398184203117</v>
      </c>
      <c r="J13" s="453" t="s">
        <v>199</v>
      </c>
      <c r="K13" s="454">
        <v>7193693.567915252</v>
      </c>
      <c r="L13" s="454">
        <v>19516.615453416147</v>
      </c>
      <c r="M13" s="454">
        <v>396422.6016928397</v>
      </c>
      <c r="N13" s="454">
        <v>215569.51181864343</v>
      </c>
      <c r="O13" s="454">
        <v>7825202.296880152</v>
      </c>
      <c r="P13" s="455">
        <v>146</v>
      </c>
      <c r="Q13" s="456" t="s">
        <v>140</v>
      </c>
      <c r="R13" s="419">
        <v>53597.27600602844</v>
      </c>
      <c r="S13" s="448">
        <f>V13/F13*100</f>
        <v>272.6667654775776</v>
      </c>
      <c r="T13" s="305">
        <f>W13/G13*100</f>
        <v>43.13725490196079</v>
      </c>
      <c r="U13" s="305">
        <f>X13/I13*100</f>
        <v>189.8497748635129</v>
      </c>
      <c r="V13" s="1015">
        <f>O13-F13</f>
        <v>5725416.906344442</v>
      </c>
      <c r="W13" s="448">
        <f>P13-G13</f>
        <v>44</v>
      </c>
      <c r="X13" s="1016">
        <f>R13-I13</f>
        <v>35105.87782182533</v>
      </c>
      <c r="Y13" s="1057"/>
      <c r="Z13" s="423"/>
      <c r="AA13" s="457"/>
      <c r="AB13" s="457"/>
      <c r="AC13" s="457"/>
      <c r="AD13" s="457"/>
    </row>
    <row r="14" spans="1:30" ht="56.25">
      <c r="A14" s="1090" t="s">
        <v>308</v>
      </c>
      <c r="B14" s="1091"/>
      <c r="C14" s="1091"/>
      <c r="D14" s="1091"/>
      <c r="E14" s="1091"/>
      <c r="F14" s="1091"/>
      <c r="G14" s="1091"/>
      <c r="H14" s="1091"/>
      <c r="I14" s="1092"/>
      <c r="J14" s="458" t="s">
        <v>200</v>
      </c>
      <c r="K14" s="459">
        <v>2660389.633104753</v>
      </c>
      <c r="L14" s="459">
        <v>7217.683229813664</v>
      </c>
      <c r="M14" s="459">
        <v>146605.99175031052</v>
      </c>
      <c r="N14" s="459">
        <v>79722.45259565215</v>
      </c>
      <c r="O14" s="459">
        <v>2893935.7606805298</v>
      </c>
      <c r="P14" s="460">
        <v>24</v>
      </c>
      <c r="Q14" s="461" t="s">
        <v>135</v>
      </c>
      <c r="R14" s="462">
        <v>120580.65669502207</v>
      </c>
      <c r="S14" s="437"/>
      <c r="T14" s="438"/>
      <c r="U14" s="438"/>
      <c r="V14" s="1013"/>
      <c r="W14" s="1017"/>
      <c r="X14" s="1013"/>
      <c r="Y14" s="1057"/>
      <c r="Z14" s="423"/>
      <c r="AA14" s="457"/>
      <c r="AB14" s="457"/>
      <c r="AC14" s="457"/>
      <c r="AD14" s="457"/>
    </row>
    <row r="15" spans="1:26" ht="18.75">
      <c r="A15" s="463" t="s">
        <v>245</v>
      </c>
      <c r="B15" s="464">
        <f>SUM(B16:B18)</f>
        <v>100456386.8262078</v>
      </c>
      <c r="C15" s="464">
        <f>SUM(C16:C18)</f>
        <v>473236.95045571803</v>
      </c>
      <c r="D15" s="464">
        <f>SUM(D16:D18)</f>
        <v>13156470.348771801</v>
      </c>
      <c r="E15" s="464">
        <f>SUM(E16:E18)</f>
        <v>6792883.372030868</v>
      </c>
      <c r="F15" s="464">
        <f>SUM(F16:F18)</f>
        <v>120878977.49746618</v>
      </c>
      <c r="G15" s="465"/>
      <c r="H15" s="466"/>
      <c r="I15" s="467"/>
      <c r="J15" s="463" t="s">
        <v>245</v>
      </c>
      <c r="K15" s="464">
        <f>SUM(K16:K18)</f>
        <v>119577111.47110361</v>
      </c>
      <c r="L15" s="464">
        <f>SUM(L16:L18)</f>
        <v>479172.63289291307</v>
      </c>
      <c r="M15" s="464">
        <f>SUM(M16:M18)</f>
        <v>14996756.006217588</v>
      </c>
      <c r="N15" s="464">
        <f>SUM(N16:N18)</f>
        <v>9173352.55051183</v>
      </c>
      <c r="O15" s="464">
        <f>SUM(O16:O18)</f>
        <v>144226392.66072595</v>
      </c>
      <c r="P15" s="468"/>
      <c r="Q15" s="469"/>
      <c r="R15" s="470"/>
      <c r="S15" s="448"/>
      <c r="T15" s="305"/>
      <c r="U15" s="305"/>
      <c r="V15" s="1015"/>
      <c r="W15" s="1015"/>
      <c r="X15" s="1015"/>
      <c r="Y15" s="1057"/>
      <c r="Z15" s="1058"/>
    </row>
    <row r="16" spans="1:30" ht="75">
      <c r="A16" s="471" t="s">
        <v>81</v>
      </c>
      <c r="B16" s="411">
        <v>5389272.42418354</v>
      </c>
      <c r="C16" s="411">
        <v>24394.74371453138</v>
      </c>
      <c r="D16" s="411">
        <v>685220.8698531385</v>
      </c>
      <c r="E16" s="411">
        <v>223989.2837912295</v>
      </c>
      <c r="F16" s="411">
        <v>6322877.321542438</v>
      </c>
      <c r="G16" s="472">
        <v>265</v>
      </c>
      <c r="H16" s="473" t="s">
        <v>139</v>
      </c>
      <c r="I16" s="411">
        <v>23859.91442091486</v>
      </c>
      <c r="J16" s="474" t="s">
        <v>182</v>
      </c>
      <c r="K16" s="475">
        <v>6151540.874201721</v>
      </c>
      <c r="L16" s="475">
        <v>27146.18780621118</v>
      </c>
      <c r="M16" s="475">
        <v>835817.040806718</v>
      </c>
      <c r="N16" s="475">
        <v>304565.5376743155</v>
      </c>
      <c r="O16" s="475">
        <v>7319069.640488965</v>
      </c>
      <c r="P16" s="455">
        <v>213</v>
      </c>
      <c r="Q16" s="456" t="s">
        <v>139</v>
      </c>
      <c r="R16" s="419">
        <f>O16/P16</f>
        <v>34361.82929807026</v>
      </c>
      <c r="S16" s="448">
        <f aca="true" t="shared" si="1" ref="S16:T18">V16/F16*100</f>
        <v>15.755363710006485</v>
      </c>
      <c r="T16" s="305">
        <f t="shared" si="1"/>
        <v>-19.622641509433965</v>
      </c>
      <c r="U16" s="305">
        <f>X16/I16*100</f>
        <v>44.014889122778015</v>
      </c>
      <c r="V16" s="1015">
        <f aca="true" t="shared" si="2" ref="V16:W18">O16-F16</f>
        <v>996192.3189465273</v>
      </c>
      <c r="W16" s="448">
        <f t="shared" si="2"/>
        <v>-52</v>
      </c>
      <c r="X16" s="1016">
        <f>R16-I16</f>
        <v>10501.9148771554</v>
      </c>
      <c r="Y16" s="1059"/>
      <c r="Z16" s="476"/>
      <c r="AA16" s="457"/>
      <c r="AB16" s="457"/>
      <c r="AC16" s="457"/>
      <c r="AD16" s="457"/>
    </row>
    <row r="17" spans="1:30" ht="56.25">
      <c r="A17" s="471" t="s">
        <v>79</v>
      </c>
      <c r="B17" s="411">
        <v>69107476.57207596</v>
      </c>
      <c r="C17" s="411">
        <v>322802.6975494412</v>
      </c>
      <c r="D17" s="411">
        <v>8930941.651344113</v>
      </c>
      <c r="E17" s="411">
        <v>5411616.121984953</v>
      </c>
      <c r="F17" s="411">
        <v>83772837.04295447</v>
      </c>
      <c r="G17" s="472">
        <v>1007</v>
      </c>
      <c r="H17" s="473" t="s">
        <v>135</v>
      </c>
      <c r="I17" s="411">
        <v>83190.5035183262</v>
      </c>
      <c r="J17" s="477" t="s">
        <v>180</v>
      </c>
      <c r="K17" s="478">
        <v>72765385.79425149</v>
      </c>
      <c r="L17" s="478">
        <v>272596.7647090621</v>
      </c>
      <c r="M17" s="478">
        <v>8636392.183493294</v>
      </c>
      <c r="N17" s="478">
        <v>6855683.09308777</v>
      </c>
      <c r="O17" s="478">
        <f>SUM(K17:N17)</f>
        <v>88530057.8355416</v>
      </c>
      <c r="P17" s="479">
        <v>669</v>
      </c>
      <c r="Q17" s="480" t="s">
        <v>135</v>
      </c>
      <c r="R17" s="481">
        <f>O17/P17</f>
        <v>132331.92501575727</v>
      </c>
      <c r="S17" s="448">
        <f t="shared" si="1"/>
        <v>5.678715154588676</v>
      </c>
      <c r="T17" s="305">
        <f t="shared" si="1"/>
        <v>-33.56504468718967</v>
      </c>
      <c r="U17" s="305">
        <f>X17/I17*100</f>
        <v>59.07095091281136</v>
      </c>
      <c r="V17" s="1015">
        <f t="shared" si="2"/>
        <v>4757220.792587131</v>
      </c>
      <c r="W17" s="448">
        <f t="shared" si="2"/>
        <v>-338</v>
      </c>
      <c r="X17" s="1016">
        <f>R17-I17</f>
        <v>49141.421497431074</v>
      </c>
      <c r="Y17" s="1059"/>
      <c r="Z17" s="476"/>
      <c r="AA17" s="457"/>
      <c r="AB17" s="457"/>
      <c r="AC17" s="457"/>
      <c r="AD17" s="457"/>
    </row>
    <row r="18" spans="1:26" ht="56.25">
      <c r="A18" s="471" t="s">
        <v>80</v>
      </c>
      <c r="B18" s="482">
        <v>25959637.829948287</v>
      </c>
      <c r="C18" s="482">
        <v>126039.50919174548</v>
      </c>
      <c r="D18" s="482">
        <v>3540307.827574549</v>
      </c>
      <c r="E18" s="482">
        <v>1157277.9662546858</v>
      </c>
      <c r="F18" s="482">
        <v>30783263.132969264</v>
      </c>
      <c r="G18" s="483">
        <v>57</v>
      </c>
      <c r="H18" s="277" t="s">
        <v>138</v>
      </c>
      <c r="I18" s="419">
        <v>540057.2479468292</v>
      </c>
      <c r="J18" s="484" t="s">
        <v>181</v>
      </c>
      <c r="K18" s="411">
        <v>40660184.80265041</v>
      </c>
      <c r="L18" s="411">
        <v>179429.68037763974</v>
      </c>
      <c r="M18" s="411">
        <v>5524546.781917576</v>
      </c>
      <c r="N18" s="411">
        <v>2013103.9197497442</v>
      </c>
      <c r="O18" s="411">
        <v>48377265.18469537</v>
      </c>
      <c r="P18" s="472">
        <v>12</v>
      </c>
      <c r="Q18" s="473" t="s">
        <v>138</v>
      </c>
      <c r="R18" s="411">
        <v>1119.015201348431</v>
      </c>
      <c r="S18" s="448">
        <f t="shared" si="1"/>
        <v>57.15444128105675</v>
      </c>
      <c r="T18" s="305">
        <f t="shared" si="1"/>
        <v>-78.94736842105263</v>
      </c>
      <c r="U18" s="305">
        <f>X18/I18*100</f>
        <v>-99.79279692928802</v>
      </c>
      <c r="V18" s="1015">
        <f t="shared" si="2"/>
        <v>17594002.051726107</v>
      </c>
      <c r="W18" s="448">
        <f t="shared" si="2"/>
        <v>-45</v>
      </c>
      <c r="X18" s="1016">
        <f>R18-I18</f>
        <v>-538938.2327454807</v>
      </c>
      <c r="Y18" s="1059"/>
      <c r="Z18" s="1060"/>
    </row>
    <row r="19" spans="1:26" ht="18.75">
      <c r="A19" s="485" t="s">
        <v>246</v>
      </c>
      <c r="B19" s="486">
        <f>SUM(B20:B27)</f>
        <v>116758721.47423166</v>
      </c>
      <c r="C19" s="486">
        <f>SUM(C20:C27)</f>
        <v>474612.84130782454</v>
      </c>
      <c r="D19" s="486">
        <f>SUM(D20:D27)</f>
        <v>11894761.302782465</v>
      </c>
      <c r="E19" s="486">
        <f>SUM(E20:E27)</f>
        <v>22558043.53561066</v>
      </c>
      <c r="F19" s="486">
        <f>SUM(F20:F27)</f>
        <v>151686139.1539326</v>
      </c>
      <c r="G19" s="468"/>
      <c r="H19" s="469"/>
      <c r="I19" s="470"/>
      <c r="J19" s="485" t="s">
        <v>246</v>
      </c>
      <c r="K19" s="486">
        <f>SUM(K20:K27)</f>
        <v>128558612.1725148</v>
      </c>
      <c r="L19" s="486">
        <f>SUM(L20:L27)</f>
        <v>368840.5757077888</v>
      </c>
      <c r="M19" s="486">
        <f>SUM(M20:M27)</f>
        <v>11786234.361580601</v>
      </c>
      <c r="N19" s="486">
        <f>SUM(N20:N27)</f>
        <v>24757901.906101026</v>
      </c>
      <c r="O19" s="486">
        <f>SUM(O20:O27)</f>
        <v>165471589.0159042</v>
      </c>
      <c r="P19" s="468"/>
      <c r="Q19" s="469"/>
      <c r="R19" s="470"/>
      <c r="S19" s="448"/>
      <c r="T19" s="448"/>
      <c r="U19" s="448"/>
      <c r="V19" s="1015"/>
      <c r="W19" s="448"/>
      <c r="X19" s="1016"/>
      <c r="Y19" s="1059"/>
      <c r="Z19" s="1060"/>
    </row>
    <row r="20" spans="1:26" ht="37.5">
      <c r="A20" s="487" t="s">
        <v>247</v>
      </c>
      <c r="B20" s="488">
        <v>65450249.37378716</v>
      </c>
      <c r="C20" s="488">
        <v>248125.9547549441</v>
      </c>
      <c r="D20" s="488">
        <v>6512815.259994413</v>
      </c>
      <c r="E20" s="488">
        <v>10661277.654548498</v>
      </c>
      <c r="F20" s="488">
        <v>82872468.24308501</v>
      </c>
      <c r="G20" s="472">
        <v>637</v>
      </c>
      <c r="H20" s="473" t="s">
        <v>135</v>
      </c>
      <c r="I20" s="488">
        <v>130098.06631567505</v>
      </c>
      <c r="J20" s="471" t="s">
        <v>183</v>
      </c>
      <c r="K20" s="411">
        <v>57136530.33720528</v>
      </c>
      <c r="L20" s="411">
        <v>163158.17728859006</v>
      </c>
      <c r="M20" s="411">
        <v>5047773.229104681</v>
      </c>
      <c r="N20" s="411">
        <v>10035133.388048796</v>
      </c>
      <c r="O20" s="411">
        <v>72382595.13164733</v>
      </c>
      <c r="P20" s="489">
        <v>1796</v>
      </c>
      <c r="Q20" s="473" t="s">
        <v>135</v>
      </c>
      <c r="R20" s="411">
        <v>40302.11310225353</v>
      </c>
      <c r="S20" s="448">
        <f aca="true" t="shared" si="3" ref="S20:T24">V20/F20*100</f>
        <v>-12.657850470518559</v>
      </c>
      <c r="T20" s="448">
        <f t="shared" si="3"/>
        <v>181.94662480376766</v>
      </c>
      <c r="U20" s="448">
        <f>X20/I20*100</f>
        <v>-69.02174317913158</v>
      </c>
      <c r="V20" s="1015">
        <f aca="true" t="shared" si="4" ref="V20:W24">O20-F20</f>
        <v>-10489873.111437678</v>
      </c>
      <c r="W20" s="448">
        <f t="shared" si="4"/>
        <v>1159</v>
      </c>
      <c r="X20" s="1016">
        <f>R20-I20</f>
        <v>-89795.95321342153</v>
      </c>
      <c r="Y20" s="1059"/>
      <c r="Z20" s="1060"/>
    </row>
    <row r="21" spans="1:26" ht="37.5">
      <c r="A21" s="490" t="s">
        <v>84</v>
      </c>
      <c r="B21" s="488">
        <v>10272751.227185937</v>
      </c>
      <c r="C21" s="488">
        <v>37639.982166809976</v>
      </c>
      <c r="D21" s="488">
        <v>1044636.3406809977</v>
      </c>
      <c r="E21" s="488">
        <v>2384747.1118448838</v>
      </c>
      <c r="F21" s="488">
        <v>13739774.661878629</v>
      </c>
      <c r="G21" s="472">
        <v>13</v>
      </c>
      <c r="H21" s="473" t="s">
        <v>140</v>
      </c>
      <c r="I21" s="488">
        <v>1056905.743221433</v>
      </c>
      <c r="J21" s="471" t="s">
        <v>187</v>
      </c>
      <c r="K21" s="411">
        <v>7256020.342667648</v>
      </c>
      <c r="L21" s="411">
        <v>19940.534048447207</v>
      </c>
      <c r="M21" s="411">
        <v>697585.0729923204</v>
      </c>
      <c r="N21" s="411">
        <v>1595126.3717774227</v>
      </c>
      <c r="O21" s="411">
        <v>9568672.321485838</v>
      </c>
      <c r="P21" s="489">
        <v>10</v>
      </c>
      <c r="Q21" s="473" t="s">
        <v>140</v>
      </c>
      <c r="R21" s="411">
        <v>956867.2321485837</v>
      </c>
      <c r="S21" s="448">
        <f t="shared" si="3"/>
        <v>-30.35786570769334</v>
      </c>
      <c r="T21" s="448">
        <f t="shared" si="3"/>
        <v>-23.076923076923077</v>
      </c>
      <c r="U21" s="448">
        <f>X21/I21*100</f>
        <v>-9.46522542000134</v>
      </c>
      <c r="V21" s="1015">
        <f t="shared" si="4"/>
        <v>-4171102.3403927907</v>
      </c>
      <c r="W21" s="448">
        <f t="shared" si="4"/>
        <v>-3</v>
      </c>
      <c r="X21" s="1016">
        <f>R21-I21</f>
        <v>-100038.51107284916</v>
      </c>
      <c r="Y21" s="1059"/>
      <c r="Z21" s="1060"/>
    </row>
    <row r="22" spans="1:26" ht="56.25">
      <c r="A22" s="491" t="s">
        <v>82</v>
      </c>
      <c r="B22" s="488">
        <v>16704740.539301062</v>
      </c>
      <c r="C22" s="488">
        <v>70147.23949269131</v>
      </c>
      <c r="D22" s="488">
        <v>1946822.2712691322</v>
      </c>
      <c r="E22" s="488">
        <v>4444301.43571092</v>
      </c>
      <c r="F22" s="488">
        <v>23166011.48577381</v>
      </c>
      <c r="G22" s="472">
        <v>93</v>
      </c>
      <c r="H22" s="473" t="s">
        <v>135</v>
      </c>
      <c r="I22" s="488">
        <v>249096.89769649258</v>
      </c>
      <c r="J22" s="268" t="s">
        <v>185</v>
      </c>
      <c r="K22" s="492">
        <v>8256325.456387402</v>
      </c>
      <c r="L22" s="492">
        <v>22689.5090012422</v>
      </c>
      <c r="M22" s="492">
        <v>793753.2041186236</v>
      </c>
      <c r="N22" s="492">
        <v>1815028.3278587053</v>
      </c>
      <c r="O22" s="493">
        <v>10887796.497365972</v>
      </c>
      <c r="P22" s="494">
        <v>12</v>
      </c>
      <c r="Q22" s="495" t="s">
        <v>135</v>
      </c>
      <c r="R22" s="481">
        <v>907316.3747804976</v>
      </c>
      <c r="S22" s="448">
        <f t="shared" si="3"/>
        <v>-53.00098808958917</v>
      </c>
      <c r="T22" s="448">
        <f t="shared" si="3"/>
        <v>-87.09677419354838</v>
      </c>
      <c r="U22" s="448">
        <f>X22/I22*100</f>
        <v>264.24234230568385</v>
      </c>
      <c r="V22" s="1015">
        <f t="shared" si="4"/>
        <v>-12278214.988407837</v>
      </c>
      <c r="W22" s="448">
        <f t="shared" si="4"/>
        <v>-81</v>
      </c>
      <c r="X22" s="1016">
        <f>R22-I22</f>
        <v>658219.477084005</v>
      </c>
      <c r="Y22" s="1059"/>
      <c r="Z22" s="1060"/>
    </row>
    <row r="23" spans="1:26" ht="56.25">
      <c r="A23" s="491" t="s">
        <v>83</v>
      </c>
      <c r="B23" s="488">
        <v>7070383.398734587</v>
      </c>
      <c r="C23" s="488">
        <v>29085.440765262254</v>
      </c>
      <c r="D23" s="488">
        <v>807218.9905262255</v>
      </c>
      <c r="E23" s="488">
        <v>1842759.1318801376</v>
      </c>
      <c r="F23" s="488">
        <v>9749446.961906213</v>
      </c>
      <c r="G23" s="472">
        <v>6</v>
      </c>
      <c r="H23" s="473" t="s">
        <v>138</v>
      </c>
      <c r="I23" s="488">
        <v>1624907.826984369</v>
      </c>
      <c r="J23" s="484" t="s">
        <v>186</v>
      </c>
      <c r="K23" s="411">
        <v>14608516.81305446</v>
      </c>
      <c r="L23" s="411">
        <v>40146.19766086957</v>
      </c>
      <c r="M23" s="411">
        <v>1404445.2449257565</v>
      </c>
      <c r="N23" s="411">
        <v>3211461.5616540555</v>
      </c>
      <c r="O23" s="411">
        <v>19264569.81729514</v>
      </c>
      <c r="P23" s="472">
        <v>8</v>
      </c>
      <c r="Q23" s="473" t="s">
        <v>138</v>
      </c>
      <c r="R23" s="411">
        <v>2408071.2271618927</v>
      </c>
      <c r="S23" s="448">
        <f t="shared" si="3"/>
        <v>97.59653950185222</v>
      </c>
      <c r="T23" s="448">
        <f t="shared" si="3"/>
        <v>33.33333333333333</v>
      </c>
      <c r="U23" s="448">
        <f>X23/I23*100</f>
        <v>48.19740462638916</v>
      </c>
      <c r="V23" s="1015">
        <f t="shared" si="4"/>
        <v>9515122.855388928</v>
      </c>
      <c r="W23" s="448">
        <f t="shared" si="4"/>
        <v>2</v>
      </c>
      <c r="X23" s="1016">
        <f>R23-I23</f>
        <v>783163.4001775237</v>
      </c>
      <c r="Y23" s="1059"/>
      <c r="Z23" s="1060"/>
    </row>
    <row r="24" spans="1:26" ht="75">
      <c r="A24" s="487" t="s">
        <v>123</v>
      </c>
      <c r="B24" s="488">
        <v>3707403.6252124277</v>
      </c>
      <c r="C24" s="488">
        <v>15398.1745227859</v>
      </c>
      <c r="D24" s="488">
        <v>427351.23027859</v>
      </c>
      <c r="E24" s="488">
        <v>975578.3639365435</v>
      </c>
      <c r="F24" s="488">
        <v>5125731.393950347</v>
      </c>
      <c r="G24" s="472">
        <v>2</v>
      </c>
      <c r="H24" s="473" t="s">
        <v>138</v>
      </c>
      <c r="I24" s="488">
        <v>2562865.6969751734</v>
      </c>
      <c r="J24" s="453" t="s">
        <v>188</v>
      </c>
      <c r="K24" s="411">
        <v>10886569.359467767</v>
      </c>
      <c r="L24" s="411">
        <v>29917.77816645963</v>
      </c>
      <c r="M24" s="411">
        <v>1046621.6910395627</v>
      </c>
      <c r="N24" s="411">
        <v>2393247.684458219</v>
      </c>
      <c r="O24" s="411">
        <v>14356356.513132008</v>
      </c>
      <c r="P24" s="472">
        <v>4</v>
      </c>
      <c r="Q24" s="473" t="s">
        <v>138</v>
      </c>
      <c r="R24" s="496">
        <v>3589089.128283002</v>
      </c>
      <c r="S24" s="448">
        <f t="shared" si="3"/>
        <v>180.08405844434458</v>
      </c>
      <c r="T24" s="448">
        <f t="shared" si="3"/>
        <v>100</v>
      </c>
      <c r="U24" s="448">
        <f>X24/I24*100</f>
        <v>40.042029222172296</v>
      </c>
      <c r="V24" s="1015">
        <f t="shared" si="4"/>
        <v>9230625.119181661</v>
      </c>
      <c r="W24" s="448">
        <f t="shared" si="4"/>
        <v>2</v>
      </c>
      <c r="X24" s="1016">
        <f>R24-I24</f>
        <v>1026223.4313078285</v>
      </c>
      <c r="Y24" s="1059"/>
      <c r="Z24" s="1060"/>
    </row>
    <row r="25" spans="1:26" ht="37.5">
      <c r="A25" s="1087" t="s">
        <v>308</v>
      </c>
      <c r="B25" s="1088"/>
      <c r="C25" s="1088"/>
      <c r="D25" s="1088"/>
      <c r="E25" s="1088"/>
      <c r="F25" s="1088"/>
      <c r="G25" s="1088"/>
      <c r="H25" s="1088"/>
      <c r="I25" s="1089"/>
      <c r="J25" s="458" t="s">
        <v>273</v>
      </c>
      <c r="K25" s="497">
        <v>21428560.890615143</v>
      </c>
      <c r="L25" s="497">
        <v>63682.17973472671</v>
      </c>
      <c r="M25" s="497">
        <v>1945278.9151274196</v>
      </c>
      <c r="N25" s="497">
        <v>3779085.3974187686</v>
      </c>
      <c r="O25" s="497">
        <v>27216607.38289606</v>
      </c>
      <c r="P25" s="498">
        <v>1990</v>
      </c>
      <c r="Q25" s="499" t="s">
        <v>135</v>
      </c>
      <c r="R25" s="500"/>
      <c r="S25" s="437"/>
      <c r="T25" s="438"/>
      <c r="U25" s="438"/>
      <c r="V25" s="1013"/>
      <c r="W25" s="437"/>
      <c r="X25" s="1014"/>
      <c r="Y25" s="1059"/>
      <c r="Z25" s="1060"/>
    </row>
    <row r="26" spans="1:26" ht="37.5">
      <c r="A26" s="487" t="s">
        <v>85</v>
      </c>
      <c r="B26" s="488">
        <v>8027096.263107771</v>
      </c>
      <c r="C26" s="488">
        <v>57106.96680223559</v>
      </c>
      <c r="D26" s="488">
        <v>681082.50972356</v>
      </c>
      <c r="E26" s="488">
        <v>1165403.8777601884</v>
      </c>
      <c r="F26" s="488">
        <v>9930689.617393756</v>
      </c>
      <c r="G26" s="472">
        <v>5</v>
      </c>
      <c r="H26" s="473" t="s">
        <v>138</v>
      </c>
      <c r="I26" s="488">
        <f>F26/G26</f>
        <v>1986137.9234787512</v>
      </c>
      <c r="J26" s="453" t="s">
        <v>274</v>
      </c>
      <c r="K26" s="501">
        <v>877016.553774738</v>
      </c>
      <c r="L26" s="501">
        <v>7021.362245962733</v>
      </c>
      <c r="M26" s="501">
        <v>71180.53011637265</v>
      </c>
      <c r="N26" s="501">
        <v>146162.20096725473</v>
      </c>
      <c r="O26" s="501">
        <v>1101380.647104328</v>
      </c>
      <c r="P26" s="502">
        <v>4</v>
      </c>
      <c r="Q26" s="503" t="s">
        <v>138</v>
      </c>
      <c r="R26" s="504">
        <v>275345.161776082</v>
      </c>
      <c r="S26" s="448">
        <f>V26/F26*100</f>
        <v>-88.90932362667701</v>
      </c>
      <c r="T26" s="305">
        <f>W26/G26*100</f>
        <v>-20</v>
      </c>
      <c r="U26" s="305">
        <f>X26/I26*100</f>
        <v>-86.13665453334627</v>
      </c>
      <c r="V26" s="1015">
        <f>O26-F26</f>
        <v>-8829308.970289428</v>
      </c>
      <c r="W26" s="448">
        <f>P26-G26</f>
        <v>-1</v>
      </c>
      <c r="X26" s="1016">
        <f>R26-I26</f>
        <v>-1710792.7617026693</v>
      </c>
      <c r="Y26" s="1059"/>
      <c r="Z26" s="1060"/>
    </row>
    <row r="27" spans="1:26" ht="56.25">
      <c r="A27" s="491" t="s">
        <v>86</v>
      </c>
      <c r="B27" s="488">
        <v>5526097.0469026975</v>
      </c>
      <c r="C27" s="488">
        <v>17109.082803095444</v>
      </c>
      <c r="D27" s="488">
        <v>474834.70030954445</v>
      </c>
      <c r="E27" s="488">
        <v>1083975.9599294928</v>
      </c>
      <c r="F27" s="488">
        <v>7102016.789944831</v>
      </c>
      <c r="G27" s="472">
        <v>6</v>
      </c>
      <c r="H27" s="473" t="s">
        <v>143</v>
      </c>
      <c r="I27" s="488">
        <f>F27/G27</f>
        <v>1183669.4649908051</v>
      </c>
      <c r="J27" s="453" t="s">
        <v>184</v>
      </c>
      <c r="K27" s="411">
        <v>8109072.419342361</v>
      </c>
      <c r="L27" s="411">
        <v>22284.837561490684</v>
      </c>
      <c r="M27" s="411">
        <v>779596.4741558683</v>
      </c>
      <c r="N27" s="411">
        <v>1782656.9739178056</v>
      </c>
      <c r="O27" s="411">
        <v>10693610.704977527</v>
      </c>
      <c r="P27" s="270">
        <v>12</v>
      </c>
      <c r="Q27" s="271" t="s">
        <v>143</v>
      </c>
      <c r="R27" s="496">
        <v>891134.2254147939</v>
      </c>
      <c r="S27" s="448">
        <f>V27/F27*100</f>
        <v>50.57146471573739</v>
      </c>
      <c r="T27" s="505">
        <f>W27/G27*100</f>
        <v>100</v>
      </c>
      <c r="U27" s="305">
        <f>X27/I27*100</f>
        <v>-24.714267642131297</v>
      </c>
      <c r="V27" s="1015">
        <f>O27-F27</f>
        <v>3591593.915032696</v>
      </c>
      <c r="W27" s="448">
        <f>P27-G27</f>
        <v>6</v>
      </c>
      <c r="X27" s="1016">
        <f>R27-I27</f>
        <v>-292535.2395760112</v>
      </c>
      <c r="Y27" s="1059"/>
      <c r="Z27" s="1060"/>
    </row>
    <row r="28" spans="1:26" ht="37.5">
      <c r="A28" s="506" t="s">
        <v>248</v>
      </c>
      <c r="B28" s="507">
        <f>SUM(B29:B36)</f>
        <v>212338373.70498526</v>
      </c>
      <c r="C28" s="507">
        <f>SUM(C29:C36)</f>
        <v>619524.6077136715</v>
      </c>
      <c r="D28" s="507">
        <f>SUM(D29:D36)</f>
        <v>12047684.612367155</v>
      </c>
      <c r="E28" s="507">
        <f>SUM(E29:E36)</f>
        <v>20008739.10792194</v>
      </c>
      <c r="F28" s="507">
        <f>SUM(F29:F36)</f>
        <v>245014322.02298805</v>
      </c>
      <c r="G28" s="406"/>
      <c r="H28" s="404"/>
      <c r="I28" s="404"/>
      <c r="J28" s="1050" t="s">
        <v>248</v>
      </c>
      <c r="K28" s="507">
        <f>SUM(K29:K36)</f>
        <v>139644896.580014</v>
      </c>
      <c r="L28" s="507">
        <f>SUM(L29:L36)</f>
        <v>360533.61575242237</v>
      </c>
      <c r="M28" s="507">
        <f>SUM(M29:M36)</f>
        <v>8620333.90593238</v>
      </c>
      <c r="N28" s="507">
        <f>SUM(N29:N36)</f>
        <v>15316784.374569528</v>
      </c>
      <c r="O28" s="507">
        <f>SUM(O29:O36)</f>
        <v>163942548.47626835</v>
      </c>
      <c r="P28" s="406"/>
      <c r="Q28" s="404"/>
      <c r="R28" s="404"/>
      <c r="S28" s="448"/>
      <c r="T28" s="305"/>
      <c r="U28" s="305"/>
      <c r="V28" s="1015"/>
      <c r="W28" s="448"/>
      <c r="X28" s="1016"/>
      <c r="Y28" s="1059"/>
      <c r="Z28" s="1060"/>
    </row>
    <row r="29" spans="1:26" ht="56.25">
      <c r="A29" s="453" t="s">
        <v>249</v>
      </c>
      <c r="B29" s="411">
        <v>7361977.877502128</v>
      </c>
      <c r="C29" s="411">
        <v>10708.38747205503</v>
      </c>
      <c r="D29" s="411">
        <v>279734.5396055031</v>
      </c>
      <c r="E29" s="411">
        <v>476879.9643476356</v>
      </c>
      <c r="F29" s="411">
        <v>8129300.768927321</v>
      </c>
      <c r="G29" s="472">
        <v>2</v>
      </c>
      <c r="H29" s="473" t="s">
        <v>138</v>
      </c>
      <c r="I29" s="496">
        <v>8129300.768927321</v>
      </c>
      <c r="J29" s="508" t="s">
        <v>193</v>
      </c>
      <c r="K29" s="411">
        <v>3804215.9703207146</v>
      </c>
      <c r="L29" s="411">
        <v>4294.3270682981365</v>
      </c>
      <c r="M29" s="411">
        <v>209851.38850577513</v>
      </c>
      <c r="N29" s="411">
        <v>365140.594906145</v>
      </c>
      <c r="O29" s="411">
        <v>4383502.280800933</v>
      </c>
      <c r="P29" s="270">
        <v>3</v>
      </c>
      <c r="Q29" s="285" t="s">
        <v>138</v>
      </c>
      <c r="R29" s="496">
        <v>1461167.4269336443</v>
      </c>
      <c r="S29" s="448">
        <f aca="true" t="shared" si="5" ref="S29:T36">V29/F29*100</f>
        <v>-46.07774511731658</v>
      </c>
      <c r="T29" s="305">
        <f t="shared" si="5"/>
        <v>50</v>
      </c>
      <c r="U29" s="305">
        <f aca="true" t="shared" si="6" ref="U29:U36">X29/I29*100</f>
        <v>-82.02591503910553</v>
      </c>
      <c r="V29" s="1015">
        <f>O29-F29</f>
        <v>-3745798.488126388</v>
      </c>
      <c r="W29" s="448">
        <f>P29-G29</f>
        <v>1</v>
      </c>
      <c r="X29" s="1016">
        <f>R29-I29</f>
        <v>-6668133.3419936765</v>
      </c>
      <c r="Y29" s="1059"/>
      <c r="Z29" s="1060"/>
    </row>
    <row r="30" spans="1:26" ht="75">
      <c r="A30" s="453" t="s">
        <v>250</v>
      </c>
      <c r="B30" s="411">
        <v>24285705.07433657</v>
      </c>
      <c r="C30" s="411">
        <v>75767.10094582975</v>
      </c>
      <c r="D30" s="411">
        <v>2002015.0011829752</v>
      </c>
      <c r="E30" s="411">
        <v>2513906.0811338783</v>
      </c>
      <c r="F30" s="411">
        <v>28877393.257599257</v>
      </c>
      <c r="G30" s="270">
        <v>7255</v>
      </c>
      <c r="H30" s="271" t="s">
        <v>135</v>
      </c>
      <c r="I30" s="496">
        <f>F30/G30</f>
        <v>3980.343660592592</v>
      </c>
      <c r="J30" s="509" t="s">
        <v>47</v>
      </c>
      <c r="K30" s="411">
        <v>28787062.700384233</v>
      </c>
      <c r="L30" s="411">
        <v>73081.73214818012</v>
      </c>
      <c r="M30" s="411">
        <v>1699541.4863163475</v>
      </c>
      <c r="N30" s="411">
        <v>2928430.703594062</v>
      </c>
      <c r="O30" s="411">
        <v>33488116.622442823</v>
      </c>
      <c r="P30" s="270">
        <v>85486</v>
      </c>
      <c r="Q30" s="285" t="s">
        <v>135</v>
      </c>
      <c r="R30" s="496">
        <v>391.738022862724</v>
      </c>
      <c r="S30" s="448">
        <f t="shared" si="5"/>
        <v>15.966549763387064</v>
      </c>
      <c r="T30" s="305">
        <f t="shared" si="5"/>
        <v>1078.3046175051688</v>
      </c>
      <c r="U30" s="305">
        <f t="shared" si="6"/>
        <v>-90.15818591894143</v>
      </c>
      <c r="V30" s="1015">
        <f aca="true" t="shared" si="7" ref="V30:V36">O30-F30</f>
        <v>4610723.364843566</v>
      </c>
      <c r="W30" s="448">
        <f aca="true" t="shared" si="8" ref="W30:W36">P30-G30</f>
        <v>78231</v>
      </c>
      <c r="X30" s="1016">
        <f aca="true" t="shared" si="9" ref="X30:X36">R30-I30</f>
        <v>-3588.6056377298682</v>
      </c>
      <c r="Y30" s="1059"/>
      <c r="Z30" s="1060"/>
    </row>
    <row r="31" spans="1:30" ht="37.5">
      <c r="A31" s="453" t="s">
        <v>251</v>
      </c>
      <c r="B31" s="411">
        <v>11576207.98</v>
      </c>
      <c r="C31" s="411">
        <v>38927.18</v>
      </c>
      <c r="D31" s="411">
        <v>601529.63</v>
      </c>
      <c r="E31" s="411">
        <v>981673.76</v>
      </c>
      <c r="F31" s="411">
        <v>13198338.54</v>
      </c>
      <c r="G31" s="270">
        <v>1113</v>
      </c>
      <c r="H31" s="271" t="s">
        <v>141</v>
      </c>
      <c r="I31" s="496">
        <v>11858.34549865229</v>
      </c>
      <c r="J31" s="509" t="s">
        <v>189</v>
      </c>
      <c r="K31" s="510">
        <v>22263294.85607566</v>
      </c>
      <c r="L31" s="510">
        <v>30957.7290207764</v>
      </c>
      <c r="M31" s="510">
        <v>1013770.8946888805</v>
      </c>
      <c r="N31" s="510">
        <v>1397921.961492866</v>
      </c>
      <c r="O31" s="510">
        <v>24705945.441278186</v>
      </c>
      <c r="P31" s="451">
        <v>11208</v>
      </c>
      <c r="Q31" s="456" t="s">
        <v>141</v>
      </c>
      <c r="R31" s="419">
        <v>2204.3134762025506</v>
      </c>
      <c r="S31" s="448">
        <f t="shared" si="5"/>
        <v>87.18981458463321</v>
      </c>
      <c r="T31" s="305">
        <f t="shared" si="5"/>
        <v>907.0080862533694</v>
      </c>
      <c r="U31" s="305">
        <f t="shared" si="6"/>
        <v>-81.4112898257765</v>
      </c>
      <c r="V31" s="1015">
        <f t="shared" si="7"/>
        <v>11507606.901278187</v>
      </c>
      <c r="W31" s="448">
        <f t="shared" si="8"/>
        <v>10095</v>
      </c>
      <c r="X31" s="1016">
        <f t="shared" si="9"/>
        <v>-9654.032022449739</v>
      </c>
      <c r="Y31" s="1052"/>
      <c r="Z31" s="511"/>
      <c r="AA31" s="512"/>
      <c r="AB31" s="512"/>
      <c r="AC31" s="512"/>
      <c r="AD31" s="512"/>
    </row>
    <row r="32" spans="1:26" ht="56.25">
      <c r="A32" s="471" t="s">
        <v>252</v>
      </c>
      <c r="B32" s="411">
        <v>77483041.81898767</v>
      </c>
      <c r="C32" s="411">
        <v>212241.71613069647</v>
      </c>
      <c r="D32" s="411">
        <v>4631685.245169647</v>
      </c>
      <c r="E32" s="411">
        <v>7373757.323434139</v>
      </c>
      <c r="F32" s="411">
        <v>89700726.10372216</v>
      </c>
      <c r="G32" s="270">
        <v>326291</v>
      </c>
      <c r="H32" s="285" t="s">
        <v>139</v>
      </c>
      <c r="I32" s="496">
        <f>F32/G32</f>
        <v>274.91020623836437</v>
      </c>
      <c r="J32" s="509" t="s">
        <v>190</v>
      </c>
      <c r="K32" s="411">
        <v>33886836.59149275</v>
      </c>
      <c r="L32" s="411">
        <v>108288.70190057765</v>
      </c>
      <c r="M32" s="411">
        <v>2154191.432972746</v>
      </c>
      <c r="N32" s="411">
        <v>3748329.5016714823</v>
      </c>
      <c r="O32" s="411">
        <v>39897646.22803755</v>
      </c>
      <c r="P32" s="289">
        <v>452556</v>
      </c>
      <c r="Q32" s="290" t="s">
        <v>139</v>
      </c>
      <c r="R32" s="411">
        <v>78.92006889206213</v>
      </c>
      <c r="S32" s="448">
        <f t="shared" si="5"/>
        <v>-55.52137874346372</v>
      </c>
      <c r="T32" s="305">
        <f t="shared" si="5"/>
        <v>38.69705263093374</v>
      </c>
      <c r="U32" s="305">
        <f t="shared" si="6"/>
        <v>-71.29241945145046</v>
      </c>
      <c r="V32" s="1015">
        <f t="shared" si="7"/>
        <v>-49803079.875684604</v>
      </c>
      <c r="W32" s="448">
        <f t="shared" si="8"/>
        <v>126265</v>
      </c>
      <c r="X32" s="1016">
        <f t="shared" si="9"/>
        <v>-195.99013734630222</v>
      </c>
      <c r="Y32" s="1052"/>
      <c r="Z32" s="1053"/>
    </row>
    <row r="33" spans="1:26" ht="56.25">
      <c r="A33" s="508" t="s">
        <v>253</v>
      </c>
      <c r="B33" s="411">
        <v>35801016.86635223</v>
      </c>
      <c r="C33" s="411">
        <v>73770.26850386932</v>
      </c>
      <c r="D33" s="411">
        <v>1506215.4072869306</v>
      </c>
      <c r="E33" s="411">
        <v>2963953.0654118694</v>
      </c>
      <c r="F33" s="411">
        <v>40344955.6075549</v>
      </c>
      <c r="G33" s="270">
        <v>655</v>
      </c>
      <c r="H33" s="285" t="s">
        <v>139</v>
      </c>
      <c r="I33" s="496">
        <f>F33/G33</f>
        <v>61595.352072602895</v>
      </c>
      <c r="J33" s="513" t="s">
        <v>191</v>
      </c>
      <c r="K33" s="411">
        <v>25339992.212728187</v>
      </c>
      <c r="L33" s="411">
        <v>53943.126903173914</v>
      </c>
      <c r="M33" s="411">
        <v>1510660.979038889</v>
      </c>
      <c r="N33" s="411">
        <v>2578363.7157096495</v>
      </c>
      <c r="O33" s="411">
        <v>29482960.0343799</v>
      </c>
      <c r="P33" s="472">
        <v>8125</v>
      </c>
      <c r="Q33" s="473" t="s">
        <v>139</v>
      </c>
      <c r="R33" s="411">
        <v>3628.6720042313723</v>
      </c>
      <c r="S33" s="448">
        <f t="shared" si="5"/>
        <v>-26.92280957954755</v>
      </c>
      <c r="T33" s="305">
        <f t="shared" si="5"/>
        <v>1140.4580152671756</v>
      </c>
      <c r="U33" s="305">
        <f t="shared" si="6"/>
        <v>-94.10885418764352</v>
      </c>
      <c r="V33" s="1015">
        <f t="shared" si="7"/>
        <v>-10861995.573174998</v>
      </c>
      <c r="W33" s="448">
        <f t="shared" si="8"/>
        <v>7470</v>
      </c>
      <c r="X33" s="1016">
        <f t="shared" si="9"/>
        <v>-57966.68006837152</v>
      </c>
      <c r="Y33" s="1057"/>
      <c r="Z33" s="1058"/>
    </row>
    <row r="34" spans="1:26" ht="56.25">
      <c r="A34" s="509" t="s">
        <v>254</v>
      </c>
      <c r="B34" s="411">
        <v>41137926.77805209</v>
      </c>
      <c r="C34" s="411">
        <v>128137.85406706792</v>
      </c>
      <c r="D34" s="411">
        <v>2173104.6713067936</v>
      </c>
      <c r="E34" s="411">
        <v>4321380.263105679</v>
      </c>
      <c r="F34" s="411">
        <v>47760549.56653163</v>
      </c>
      <c r="G34" s="270">
        <v>96499</v>
      </c>
      <c r="H34" s="285" t="s">
        <v>139</v>
      </c>
      <c r="I34" s="496">
        <v>494.9331036231632</v>
      </c>
      <c r="J34" s="513" t="s">
        <v>192</v>
      </c>
      <c r="K34" s="411">
        <v>16847619.311552</v>
      </c>
      <c r="L34" s="411">
        <v>55767.41336265218</v>
      </c>
      <c r="M34" s="411">
        <v>1269624.3037906918</v>
      </c>
      <c r="N34" s="411">
        <v>2816849.023570168</v>
      </c>
      <c r="O34" s="411">
        <v>20989860.05227556</v>
      </c>
      <c r="P34" s="514">
        <v>87924</v>
      </c>
      <c r="Q34" s="473" t="s">
        <v>139</v>
      </c>
      <c r="R34" s="411">
        <v>128.7389755540018</v>
      </c>
      <c r="S34" s="448">
        <f t="shared" si="5"/>
        <v>-56.05188750385679</v>
      </c>
      <c r="T34" s="305">
        <f t="shared" si="5"/>
        <v>-8.886102446657478</v>
      </c>
      <c r="U34" s="305">
        <f t="shared" si="6"/>
        <v>-73.98861086244449</v>
      </c>
      <c r="V34" s="1015">
        <f t="shared" si="7"/>
        <v>-26770689.514256068</v>
      </c>
      <c r="W34" s="448">
        <f t="shared" si="8"/>
        <v>-8575</v>
      </c>
      <c r="X34" s="1016">
        <f t="shared" si="9"/>
        <v>-366.1941280691614</v>
      </c>
      <c r="Y34" s="1057"/>
      <c r="Z34" s="1058"/>
    </row>
    <row r="35" spans="1:26" ht="56.25">
      <c r="A35" s="509" t="s">
        <v>255</v>
      </c>
      <c r="B35" s="515">
        <v>11576207.97</v>
      </c>
      <c r="C35" s="515">
        <v>38927.17</v>
      </c>
      <c r="D35" s="515">
        <v>601529.63</v>
      </c>
      <c r="E35" s="515">
        <v>981673.76</v>
      </c>
      <c r="F35" s="515">
        <v>13198338.530000001</v>
      </c>
      <c r="G35" s="516">
        <v>13</v>
      </c>
      <c r="H35" s="517" t="s">
        <v>137</v>
      </c>
      <c r="I35" s="518">
        <f>F35/G35</f>
        <v>1015256.81</v>
      </c>
      <c r="J35" s="508" t="s">
        <v>275</v>
      </c>
      <c r="K35" s="501">
        <v>353000.2939432658</v>
      </c>
      <c r="L35" s="501">
        <v>409.96440745341613</v>
      </c>
      <c r="M35" s="501">
        <v>29536.308602161487</v>
      </c>
      <c r="N35" s="501">
        <v>57170.572885546644</v>
      </c>
      <c r="O35" s="501">
        <v>440117.13983842736</v>
      </c>
      <c r="P35" s="519">
        <v>6</v>
      </c>
      <c r="Q35" s="520" t="s">
        <v>137</v>
      </c>
      <c r="R35" s="521">
        <f>O35/P35</f>
        <v>73352.85663973789</v>
      </c>
      <c r="S35" s="448">
        <f t="shared" si="5"/>
        <v>-96.66535951598729</v>
      </c>
      <c r="T35" s="305">
        <f t="shared" si="5"/>
        <v>-53.84615384615385</v>
      </c>
      <c r="U35" s="305">
        <f t="shared" si="6"/>
        <v>-92.77494561797248</v>
      </c>
      <c r="V35" s="1015">
        <f t="shared" si="7"/>
        <v>-12758221.390161574</v>
      </c>
      <c r="W35" s="448">
        <f t="shared" si="8"/>
        <v>-7</v>
      </c>
      <c r="X35" s="1016">
        <f t="shared" si="9"/>
        <v>-941903.9533602622</v>
      </c>
      <c r="Y35" s="1057"/>
      <c r="Z35" s="1058"/>
    </row>
    <row r="36" spans="1:26" ht="37.5">
      <c r="A36" s="509" t="s">
        <v>256</v>
      </c>
      <c r="B36" s="515">
        <v>3116289.33975458</v>
      </c>
      <c r="C36" s="515">
        <v>41044.93059415305</v>
      </c>
      <c r="D36" s="515">
        <v>251870.48781530533</v>
      </c>
      <c r="E36" s="515">
        <v>395514.89048873546</v>
      </c>
      <c r="F36" s="515">
        <v>3804719.648652774</v>
      </c>
      <c r="G36" s="516">
        <v>12</v>
      </c>
      <c r="H36" s="517" t="s">
        <v>137</v>
      </c>
      <c r="I36" s="518">
        <v>317059.9707210645</v>
      </c>
      <c r="J36" s="508" t="s">
        <v>276</v>
      </c>
      <c r="K36" s="501">
        <v>8362874.643517168</v>
      </c>
      <c r="L36" s="501">
        <v>33790.62094131056</v>
      </c>
      <c r="M36" s="501">
        <v>733157.1120168881</v>
      </c>
      <c r="N36" s="501">
        <v>1424578.300739609</v>
      </c>
      <c r="O36" s="501">
        <v>10554400.677214976</v>
      </c>
      <c r="P36" s="519">
        <v>15</v>
      </c>
      <c r="Q36" s="520" t="s">
        <v>137</v>
      </c>
      <c r="R36" s="521">
        <v>607334.5246657884</v>
      </c>
      <c r="S36" s="448">
        <f t="shared" si="5"/>
        <v>177.4028483531558</v>
      </c>
      <c r="T36" s="305">
        <f t="shared" si="5"/>
        <v>25</v>
      </c>
      <c r="U36" s="305">
        <f t="shared" si="6"/>
        <v>91.55193993255453</v>
      </c>
      <c r="V36" s="1015">
        <f t="shared" si="7"/>
        <v>6749681.028562203</v>
      </c>
      <c r="W36" s="448">
        <f t="shared" si="8"/>
        <v>3</v>
      </c>
      <c r="X36" s="1016">
        <f t="shared" si="9"/>
        <v>290274.5539447239</v>
      </c>
      <c r="Y36" s="1057"/>
      <c r="Z36" s="1058"/>
    </row>
    <row r="37" spans="1:30" ht="18.75">
      <c r="A37" s="442" t="s">
        <v>257</v>
      </c>
      <c r="B37" s="522">
        <f>SUM(B38:B41)</f>
        <v>60728082.88410931</v>
      </c>
      <c r="C37" s="522">
        <f>SUM(C38:C41)</f>
        <v>268747.9202252794</v>
      </c>
      <c r="D37" s="522">
        <f>SUM(D38:D41)</f>
        <v>5555429.016627947</v>
      </c>
      <c r="E37" s="522">
        <f>SUM(E38:E41)</f>
        <v>6557418.498557522</v>
      </c>
      <c r="F37" s="522">
        <f>SUM(F38:F41)</f>
        <v>73109678.31952006</v>
      </c>
      <c r="G37" s="523"/>
      <c r="H37" s="524"/>
      <c r="I37" s="404"/>
      <c r="J37" s="442" t="s">
        <v>257</v>
      </c>
      <c r="K37" s="522">
        <f>SUM(K38:K41)</f>
        <v>85619357.59887707</v>
      </c>
      <c r="L37" s="522">
        <f>SUM(L38:L41)</f>
        <v>225685.18943491305</v>
      </c>
      <c r="M37" s="522">
        <f>SUM(M38:M41)</f>
        <v>8037500.379823268</v>
      </c>
      <c r="N37" s="522">
        <f>SUM(N38:N41)</f>
        <v>9146331.47358746</v>
      </c>
      <c r="O37" s="522">
        <f>SUM(O38:O41)</f>
        <v>103028874.64172271</v>
      </c>
      <c r="P37" s="523"/>
      <c r="Q37" s="524"/>
      <c r="R37" s="404"/>
      <c r="S37" s="448"/>
      <c r="T37" s="305"/>
      <c r="U37" s="305"/>
      <c r="V37" s="1015"/>
      <c r="W37" s="448"/>
      <c r="X37" s="1016"/>
      <c r="Y37" s="1057"/>
      <c r="Z37" s="423"/>
      <c r="AA37" s="457"/>
      <c r="AB37" s="457"/>
      <c r="AC37" s="457"/>
      <c r="AD37" s="457"/>
    </row>
    <row r="38" spans="1:26" ht="56.25">
      <c r="A38" s="525" t="s">
        <v>87</v>
      </c>
      <c r="B38" s="526">
        <v>23948386.39386613</v>
      </c>
      <c r="C38" s="526">
        <v>116255.70537403267</v>
      </c>
      <c r="D38" s="526">
        <v>2309424.830603268</v>
      </c>
      <c r="E38" s="526">
        <v>3323010.8942470327</v>
      </c>
      <c r="F38" s="526">
        <v>29697077.824090462</v>
      </c>
      <c r="G38" s="527">
        <v>1295</v>
      </c>
      <c r="H38" s="528" t="s">
        <v>135</v>
      </c>
      <c r="I38" s="526">
        <v>22932.106427869083</v>
      </c>
      <c r="J38" s="529" t="s">
        <v>194</v>
      </c>
      <c r="K38" s="526">
        <v>24711542.33266646</v>
      </c>
      <c r="L38" s="526">
        <v>56510.12592155279</v>
      </c>
      <c r="M38" s="526">
        <v>2318368.2973909974</v>
      </c>
      <c r="N38" s="526">
        <v>2851759.378014626</v>
      </c>
      <c r="O38" s="530">
        <v>29938180.13399364</v>
      </c>
      <c r="P38" s="531">
        <v>1633</v>
      </c>
      <c r="Q38" s="532" t="s">
        <v>135</v>
      </c>
      <c r="R38" s="526">
        <v>18333.23951867339</v>
      </c>
      <c r="S38" s="533">
        <f aca="true" t="shared" si="10" ref="S38:T41">V38/F38*100</f>
        <v>0.8118721691451898</v>
      </c>
      <c r="T38" s="534">
        <f t="shared" si="10"/>
        <v>26.100386100386103</v>
      </c>
      <c r="U38" s="534">
        <f>X38/I38*100</f>
        <v>-20.05427161111878</v>
      </c>
      <c r="V38" s="1015">
        <f aca="true" t="shared" si="11" ref="V38:W41">O38-F38</f>
        <v>241102.30990317836</v>
      </c>
      <c r="W38" s="448">
        <f t="shared" si="11"/>
        <v>338</v>
      </c>
      <c r="X38" s="1016">
        <f>R38-I38</f>
        <v>-4598.8669091956945</v>
      </c>
      <c r="Y38" s="1057"/>
      <c r="Z38" s="1058"/>
    </row>
    <row r="39" spans="1:26" ht="56.25">
      <c r="A39" s="513" t="s">
        <v>88</v>
      </c>
      <c r="B39" s="411">
        <v>4633473.94</v>
      </c>
      <c r="C39" s="411">
        <v>29795.11063284609</v>
      </c>
      <c r="D39" s="411">
        <v>347896.6072846089</v>
      </c>
      <c r="E39" s="411">
        <v>353471.1430073943</v>
      </c>
      <c r="F39" s="411">
        <f>SUM(B39:E39)</f>
        <v>5364636.80092485</v>
      </c>
      <c r="G39" s="472">
        <v>2</v>
      </c>
      <c r="H39" s="473" t="s">
        <v>138</v>
      </c>
      <c r="I39" s="411">
        <v>2461900.9003693955</v>
      </c>
      <c r="J39" s="449" t="s">
        <v>197</v>
      </c>
      <c r="K39" s="411">
        <v>10885175.33788727</v>
      </c>
      <c r="L39" s="411">
        <v>13373.885845962735</v>
      </c>
      <c r="M39" s="411">
        <v>1076500.3178557735</v>
      </c>
      <c r="N39" s="411">
        <v>492143.0470167753</v>
      </c>
      <c r="O39" s="452">
        <v>12467192.588605782</v>
      </c>
      <c r="P39" s="430">
        <v>3</v>
      </c>
      <c r="Q39" s="431" t="s">
        <v>138</v>
      </c>
      <c r="R39" s="411">
        <v>4155730.862868594</v>
      </c>
      <c r="S39" s="448">
        <f t="shared" si="10"/>
        <v>132.39583687112741</v>
      </c>
      <c r="T39" s="305">
        <f t="shared" si="10"/>
        <v>50</v>
      </c>
      <c r="U39" s="305">
        <f>X39/I39*100</f>
        <v>68.80171180915723</v>
      </c>
      <c r="V39" s="1015">
        <f t="shared" si="11"/>
        <v>7102555.787680932</v>
      </c>
      <c r="W39" s="448">
        <f t="shared" si="11"/>
        <v>1</v>
      </c>
      <c r="X39" s="1016">
        <f>R39-I39</f>
        <v>1693829.9624991985</v>
      </c>
      <c r="Y39" s="1057"/>
      <c r="Z39" s="1058"/>
    </row>
    <row r="40" spans="1:31" ht="75">
      <c r="A40" s="509" t="s">
        <v>164</v>
      </c>
      <c r="B40" s="411">
        <v>12981207.605447682</v>
      </c>
      <c r="C40" s="411">
        <v>66484.2084144454</v>
      </c>
      <c r="D40" s="411">
        <v>1339769.3351445405</v>
      </c>
      <c r="E40" s="411">
        <v>1511191.9752042985</v>
      </c>
      <c r="F40" s="411">
        <v>15898653.124210965</v>
      </c>
      <c r="G40" s="535">
        <v>304</v>
      </c>
      <c r="H40" s="520" t="s">
        <v>135</v>
      </c>
      <c r="I40" s="411">
        <f>F40/G40</f>
        <v>52298.20106648344</v>
      </c>
      <c r="J40" s="536" t="s">
        <v>195</v>
      </c>
      <c r="K40" s="416">
        <v>25021948.376271866</v>
      </c>
      <c r="L40" s="416">
        <v>88464.89625121119</v>
      </c>
      <c r="M40" s="416">
        <v>2304530.7073024195</v>
      </c>
      <c r="N40" s="416">
        <v>3168157.585107396</v>
      </c>
      <c r="O40" s="416">
        <v>30583101.564932894</v>
      </c>
      <c r="P40" s="537">
        <v>878</v>
      </c>
      <c r="Q40" s="520" t="s">
        <v>135</v>
      </c>
      <c r="R40" s="411">
        <v>273063.40682975797</v>
      </c>
      <c r="S40" s="448">
        <f t="shared" si="10"/>
        <v>92.36284561967072</v>
      </c>
      <c r="T40" s="305">
        <f t="shared" si="10"/>
        <v>188.8157894736842</v>
      </c>
      <c r="U40" s="305">
        <f>X40/I40*100</f>
        <v>422.12772382482046</v>
      </c>
      <c r="V40" s="1015">
        <f>O40-F40</f>
        <v>14684448.44072193</v>
      </c>
      <c r="W40" s="448">
        <f>P40-G40</f>
        <v>574</v>
      </c>
      <c r="X40" s="1016">
        <f>R40-I40</f>
        <v>220765.2057632745</v>
      </c>
      <c r="Y40" s="1057"/>
      <c r="Z40" s="538"/>
      <c r="AA40" s="539"/>
      <c r="AB40" s="539"/>
      <c r="AC40" s="539"/>
      <c r="AD40" s="539"/>
      <c r="AE40" s="539"/>
    </row>
    <row r="41" spans="1:26" ht="37.5">
      <c r="A41" s="471" t="s">
        <v>258</v>
      </c>
      <c r="B41" s="411">
        <v>19165014.944795497</v>
      </c>
      <c r="C41" s="411">
        <v>56212.89580395529</v>
      </c>
      <c r="D41" s="411">
        <v>1558338.2435955293</v>
      </c>
      <c r="E41" s="411">
        <v>1369744.486098796</v>
      </c>
      <c r="F41" s="411">
        <v>22149310.570293777</v>
      </c>
      <c r="G41" s="472">
        <v>1367</v>
      </c>
      <c r="H41" s="473" t="s">
        <v>0</v>
      </c>
      <c r="I41" s="411">
        <v>16202.860695167357</v>
      </c>
      <c r="J41" s="540" t="s">
        <v>196</v>
      </c>
      <c r="K41" s="541">
        <v>25000691.55205147</v>
      </c>
      <c r="L41" s="541">
        <v>67336.28141618634</v>
      </c>
      <c r="M41" s="541">
        <v>2338101.057274078</v>
      </c>
      <c r="N41" s="541">
        <v>2634271.4634486637</v>
      </c>
      <c r="O41" s="541">
        <v>30040400.354190398</v>
      </c>
      <c r="P41" s="270">
        <v>37</v>
      </c>
      <c r="Q41" s="271" t="s">
        <v>0</v>
      </c>
      <c r="R41" s="541">
        <v>811902.7122754161</v>
      </c>
      <c r="S41" s="448">
        <f t="shared" si="10"/>
        <v>35.626796413609355</v>
      </c>
      <c r="T41" s="305">
        <f t="shared" si="10"/>
        <v>-97.29334308705194</v>
      </c>
      <c r="U41" s="305">
        <f>X41/I41*100</f>
        <v>4910.860289119027</v>
      </c>
      <c r="V41" s="1015">
        <f t="shared" si="11"/>
        <v>7891089.783896621</v>
      </c>
      <c r="W41" s="448">
        <f t="shared" si="11"/>
        <v>-1330</v>
      </c>
      <c r="X41" s="1016">
        <f>R41-I41</f>
        <v>795699.8515802488</v>
      </c>
      <c r="Y41" s="1057"/>
      <c r="Z41" s="1058"/>
    </row>
    <row r="42" spans="1:26" ht="18.75">
      <c r="A42" s="542" t="s">
        <v>40</v>
      </c>
      <c r="B42" s="543">
        <f>SUM(B43:B44)</f>
        <v>18356287.971015196</v>
      </c>
      <c r="C42" s="543">
        <f>SUM(C43:C44)</f>
        <v>37236.109630266554</v>
      </c>
      <c r="D42" s="543">
        <f>SUM(D43:D44)</f>
        <v>927283.1330266554</v>
      </c>
      <c r="E42" s="543">
        <f>SUM(E43:E44)</f>
        <v>4094473.8461994864</v>
      </c>
      <c r="F42" s="543">
        <f>SUM(F43:F44)</f>
        <v>23415281.059871607</v>
      </c>
      <c r="G42" s="544"/>
      <c r="H42" s="544"/>
      <c r="I42" s="545"/>
      <c r="J42" s="542" t="s">
        <v>40</v>
      </c>
      <c r="K42" s="543">
        <f>SUM(K43:K44)</f>
        <v>16379777.249690391</v>
      </c>
      <c r="L42" s="543">
        <f>SUM(L43:L44)</f>
        <v>64959.14906832298</v>
      </c>
      <c r="M42" s="543">
        <f>SUM(M43:M44)</f>
        <v>564600.4746211179</v>
      </c>
      <c r="N42" s="543">
        <f>SUM(N43:N44)</f>
        <v>476725.289888199</v>
      </c>
      <c r="O42" s="543">
        <f>SUM(O43:O44)</f>
        <v>17486062.16326803</v>
      </c>
      <c r="P42" s="544"/>
      <c r="Q42" s="544"/>
      <c r="R42" s="545"/>
      <c r="S42" s="448"/>
      <c r="T42" s="305"/>
      <c r="U42" s="305"/>
      <c r="V42" s="1015"/>
      <c r="W42" s="448"/>
      <c r="X42" s="1016"/>
      <c r="Y42" s="1057"/>
      <c r="Z42" s="1058"/>
    </row>
    <row r="43" spans="1:26" ht="37.5">
      <c r="A43" s="509" t="s">
        <v>259</v>
      </c>
      <c r="B43" s="411">
        <v>12664779.841015197</v>
      </c>
      <c r="C43" s="411">
        <v>29788.887704213244</v>
      </c>
      <c r="D43" s="411">
        <v>741826.5064213243</v>
      </c>
      <c r="E43" s="411">
        <v>3275579.076959589</v>
      </c>
      <c r="F43" s="411">
        <v>16711974.312100325</v>
      </c>
      <c r="G43" s="270">
        <v>109</v>
      </c>
      <c r="H43" s="271" t="s">
        <v>135</v>
      </c>
      <c r="I43" s="411">
        <f>F43/G43</f>
        <v>153320.86524862683</v>
      </c>
      <c r="J43" s="546" t="s">
        <v>179</v>
      </c>
      <c r="K43" s="547">
        <v>12663205.791735642</v>
      </c>
      <c r="L43" s="548">
        <v>50219.9181447205</v>
      </c>
      <c r="M43" s="548">
        <v>436492.6269295863</v>
      </c>
      <c r="N43" s="548">
        <v>368556.32161256665</v>
      </c>
      <c r="O43" s="548">
        <v>13518474.658422515</v>
      </c>
      <c r="P43" s="273">
        <v>147</v>
      </c>
      <c r="Q43" s="274" t="s">
        <v>135</v>
      </c>
      <c r="R43" s="549">
        <v>91962.41264233003</v>
      </c>
      <c r="S43" s="550">
        <f>V43/F43*100</f>
        <v>-19.10905075629247</v>
      </c>
      <c r="T43" s="551">
        <f>W43/G43*100</f>
        <v>34.862385321100916</v>
      </c>
      <c r="U43" s="551">
        <f>X43/I43*100</f>
        <v>-40.01963627507401</v>
      </c>
      <c r="V43" s="1015">
        <f>O43-F43</f>
        <v>-3193499.65367781</v>
      </c>
      <c r="W43" s="448">
        <f>P43-G43</f>
        <v>38</v>
      </c>
      <c r="X43" s="1016">
        <f>R43-I43</f>
        <v>-61358.45260629679</v>
      </c>
      <c r="Y43" s="1061"/>
      <c r="Z43" s="1062"/>
    </row>
    <row r="44" spans="1:30" ht="56.25">
      <c r="A44" s="509" t="s">
        <v>122</v>
      </c>
      <c r="B44" s="552">
        <v>5691508.13</v>
      </c>
      <c r="C44" s="411">
        <v>7447.221926053311</v>
      </c>
      <c r="D44" s="411">
        <v>185456.62660533108</v>
      </c>
      <c r="E44" s="411">
        <v>818894.7692398973</v>
      </c>
      <c r="F44" s="411">
        <f>SUM(B44:E44)</f>
        <v>6703306.747771281</v>
      </c>
      <c r="G44" s="270">
        <v>5</v>
      </c>
      <c r="H44" s="271" t="s">
        <v>137</v>
      </c>
      <c r="I44" s="411">
        <f>F44/G44</f>
        <v>1340661.349554256</v>
      </c>
      <c r="J44" s="453" t="s">
        <v>201</v>
      </c>
      <c r="K44" s="553">
        <v>3716571.45795475</v>
      </c>
      <c r="L44" s="553">
        <v>14739.230923602485</v>
      </c>
      <c r="M44" s="553">
        <v>128107.84769153167</v>
      </c>
      <c r="N44" s="553">
        <v>108168.96827563236</v>
      </c>
      <c r="O44" s="553">
        <v>3967587.5048455163</v>
      </c>
      <c r="P44" s="455">
        <v>3</v>
      </c>
      <c r="Q44" s="456" t="s">
        <v>137</v>
      </c>
      <c r="R44" s="419">
        <v>1322529.1682818388</v>
      </c>
      <c r="S44" s="550">
        <f>V44/F44*100</f>
        <v>-40.81148820819423</v>
      </c>
      <c r="T44" s="551">
        <f>W44/G44*100</f>
        <v>-40</v>
      </c>
      <c r="U44" s="551">
        <f>X44/I44*100</f>
        <v>-1.3524803469903794</v>
      </c>
      <c r="V44" s="1015">
        <f>O44-F44</f>
        <v>-2735719.2429257645</v>
      </c>
      <c r="W44" s="448">
        <f>P44-G44</f>
        <v>-2</v>
      </c>
      <c r="X44" s="1016">
        <f>R44-I44</f>
        <v>-18132.181272417307</v>
      </c>
      <c r="Y44" s="1057"/>
      <c r="Z44" s="1063"/>
      <c r="AA44" s="1063"/>
      <c r="AB44" s="1063"/>
      <c r="AC44" s="1063"/>
      <c r="AD44" s="1063"/>
    </row>
    <row r="45" spans="1:30" ht="19.5" thickBot="1">
      <c r="A45" s="554" t="s">
        <v>144</v>
      </c>
      <c r="B45" s="555">
        <f>B42+B37+B28+B19+B15+B11+B5</f>
        <v>595019976.7579528</v>
      </c>
      <c r="C45" s="555">
        <f>C42+C37+C28+C19+C15+C11+C5</f>
        <v>2218601.7551513324</v>
      </c>
      <c r="D45" s="555">
        <f>D42+D37+D28+D19+D15+D11+D5</f>
        <v>50721464.88263329</v>
      </c>
      <c r="E45" s="555">
        <f>E42+E37+E28+E19+E15+E11+E5</f>
        <v>66710405.481397435</v>
      </c>
      <c r="F45" s="555">
        <f>F42+F37+F28+F19+F15+F11+F5</f>
        <v>714670448.8671349</v>
      </c>
      <c r="G45" s="556"/>
      <c r="H45" s="557"/>
      <c r="I45" s="558"/>
      <c r="J45" s="559" t="s">
        <v>144</v>
      </c>
      <c r="K45" s="560">
        <f>K42+K37+K28+K19+K15+K11+K5</f>
        <v>581648400.998888</v>
      </c>
      <c r="L45" s="560">
        <f>L42+L37+L28+L19+L15+L11+L5</f>
        <v>1759254.3542538697</v>
      </c>
      <c r="M45" s="560">
        <f>M42+M37+M28+M19+M15+M11+M5</f>
        <v>51317439.07867792</v>
      </c>
      <c r="N45" s="560">
        <f>N42+N37+N28+N19+N15+N11+N5</f>
        <v>66705430.18558461</v>
      </c>
      <c r="O45" s="560">
        <f>O42+O37+O28+O19+O15+O11+O5</f>
        <v>701430524.6174042</v>
      </c>
      <c r="P45" s="561"/>
      <c r="Q45" s="562"/>
      <c r="R45" s="562"/>
      <c r="S45" s="563"/>
      <c r="T45" s="563"/>
      <c r="U45" s="563"/>
      <c r="V45" s="1015"/>
      <c r="W45" s="448"/>
      <c r="X45" s="1016"/>
      <c r="Y45" s="1057"/>
      <c r="Z45" s="423"/>
      <c r="AA45" s="457"/>
      <c r="AB45" s="457"/>
      <c r="AC45" s="457"/>
      <c r="AD45" s="457"/>
    </row>
    <row r="46" spans="1:26" ht="19.5" thickTop="1">
      <c r="A46" s="564" t="s">
        <v>145</v>
      </c>
      <c r="B46" s="565"/>
      <c r="C46" s="565"/>
      <c r="D46" s="565"/>
      <c r="E46" s="565"/>
      <c r="F46" s="565"/>
      <c r="G46" s="566"/>
      <c r="H46" s="567"/>
      <c r="I46" s="568"/>
      <c r="J46" s="564" t="s">
        <v>145</v>
      </c>
      <c r="K46" s="569"/>
      <c r="L46" s="569"/>
      <c r="M46" s="569"/>
      <c r="N46" s="569"/>
      <c r="O46" s="570"/>
      <c r="P46" s="571"/>
      <c r="Q46" s="572"/>
      <c r="R46" s="570"/>
      <c r="S46" s="573"/>
      <c r="T46" s="573"/>
      <c r="U46" s="573"/>
      <c r="V46" s="1015"/>
      <c r="W46" s="448"/>
      <c r="X46" s="1016"/>
      <c r="Y46" s="1057"/>
      <c r="Z46" s="1058"/>
    </row>
    <row r="47" spans="1:30" ht="18.75">
      <c r="A47" s="574" t="s">
        <v>89</v>
      </c>
      <c r="B47" s="575">
        <f>SUM(B48)</f>
        <v>6987171.711352703</v>
      </c>
      <c r="C47" s="575">
        <f>SUM(C48)</f>
        <v>20127.62682717111</v>
      </c>
      <c r="D47" s="575">
        <f>SUM(D48)</f>
        <v>535111.382717111</v>
      </c>
      <c r="E47" s="575">
        <f>SUM(E48)</f>
        <v>143532.22226999138</v>
      </c>
      <c r="F47" s="575">
        <f>SUM(F48)</f>
        <v>7685942.943166977</v>
      </c>
      <c r="G47" s="576"/>
      <c r="H47" s="470"/>
      <c r="I47" s="470"/>
      <c r="J47" s="574" t="s">
        <v>89</v>
      </c>
      <c r="K47" s="575">
        <f>SUM(K48)</f>
        <v>5925141.2563034985</v>
      </c>
      <c r="L47" s="575">
        <f>SUM(L48)</f>
        <v>9623.577639751553</v>
      </c>
      <c r="M47" s="575">
        <f>SUM(M48)</f>
        <v>303473.3259751553</v>
      </c>
      <c r="N47" s="575">
        <f>SUM(N48)</f>
        <v>128832.9249440994</v>
      </c>
      <c r="O47" s="575">
        <f>SUM(O48)</f>
        <v>6367071.084862504</v>
      </c>
      <c r="P47" s="576"/>
      <c r="Q47" s="470"/>
      <c r="R47" s="470"/>
      <c r="S47" s="448"/>
      <c r="T47" s="448"/>
      <c r="U47" s="305"/>
      <c r="V47" s="1015"/>
      <c r="W47" s="448"/>
      <c r="X47" s="1016"/>
      <c r="Y47" s="1057"/>
      <c r="Z47" s="423"/>
      <c r="AA47" s="457"/>
      <c r="AB47" s="457"/>
      <c r="AC47" s="457"/>
      <c r="AD47" s="457"/>
    </row>
    <row r="48" spans="1:26" ht="37.5">
      <c r="A48" s="471" t="s">
        <v>108</v>
      </c>
      <c r="B48" s="412">
        <v>6987171.711352703</v>
      </c>
      <c r="C48" s="412">
        <v>20127.62682717111</v>
      </c>
      <c r="D48" s="412">
        <v>535111.382717111</v>
      </c>
      <c r="E48" s="412">
        <v>143532.22226999138</v>
      </c>
      <c r="F48" s="570">
        <v>7685942.943166977</v>
      </c>
      <c r="G48" s="577">
        <v>1</v>
      </c>
      <c r="H48" s="473" t="s">
        <v>146</v>
      </c>
      <c r="I48" s="570">
        <v>7685942.943166977</v>
      </c>
      <c r="J48" s="471" t="s">
        <v>204</v>
      </c>
      <c r="K48" s="578">
        <v>5925141.2563034985</v>
      </c>
      <c r="L48" s="579">
        <v>9623.577639751553</v>
      </c>
      <c r="M48" s="579">
        <v>303473.3259751553</v>
      </c>
      <c r="N48" s="580">
        <v>128832.9249440994</v>
      </c>
      <c r="O48" s="570">
        <v>6367071.084862504</v>
      </c>
      <c r="P48" s="472">
        <v>1</v>
      </c>
      <c r="Q48" s="581" t="s">
        <v>146</v>
      </c>
      <c r="R48" s="570">
        <v>6367071.084862504</v>
      </c>
      <c r="S48" s="448">
        <f>V48/F48*100</f>
        <v>-17.159532253319515</v>
      </c>
      <c r="T48" s="448">
        <f>W48/G48*100</f>
        <v>0</v>
      </c>
      <c r="U48" s="448">
        <f>X48/I48*100</f>
        <v>-17.159532253319515</v>
      </c>
      <c r="V48" s="1015">
        <f>O48-F48</f>
        <v>-1318871.8583044726</v>
      </c>
      <c r="W48" s="448">
        <f>P48-G48</f>
        <v>0</v>
      </c>
      <c r="X48" s="1016">
        <f>R48-I48</f>
        <v>-1318871.8583044726</v>
      </c>
      <c r="Y48" s="1057"/>
      <c r="Z48" s="1058"/>
    </row>
    <row r="49" spans="1:30" ht="18.75">
      <c r="A49" s="582" t="s">
        <v>90</v>
      </c>
      <c r="B49" s="575">
        <f>SUM(B50)</f>
        <v>5111855.730944089</v>
      </c>
      <c r="C49" s="575">
        <f>SUM(C50)</f>
        <v>16102.101461736887</v>
      </c>
      <c r="D49" s="575">
        <f>SUM(D50)</f>
        <v>423151.2061736889</v>
      </c>
      <c r="E49" s="575">
        <f>SUM(E50)</f>
        <v>125520.19781599313</v>
      </c>
      <c r="F49" s="575">
        <f>SUM(B49:E49)</f>
        <v>5676629.236395507</v>
      </c>
      <c r="G49" s="576"/>
      <c r="H49" s="470"/>
      <c r="I49" s="470"/>
      <c r="J49" s="582" t="s">
        <v>90</v>
      </c>
      <c r="K49" s="575">
        <f>SUM(K50)</f>
        <v>5331646.24787937</v>
      </c>
      <c r="L49" s="575">
        <f>SUM(L50)</f>
        <v>12029.47204968944</v>
      </c>
      <c r="M49" s="575">
        <f>SUM(M50)</f>
        <v>392197.0949689441</v>
      </c>
      <c r="N49" s="575">
        <f>SUM(N50)</f>
        <v>163240.78118012426</v>
      </c>
      <c r="O49" s="575">
        <f>SUM(K49:N49)</f>
        <v>5899113.596078128</v>
      </c>
      <c r="P49" s="576"/>
      <c r="Q49" s="470"/>
      <c r="R49" s="470"/>
      <c r="S49" s="448"/>
      <c r="T49" s="448"/>
      <c r="U49" s="305"/>
      <c r="V49" s="1015"/>
      <c r="W49" s="448"/>
      <c r="X49" s="1016"/>
      <c r="Y49" s="1057"/>
      <c r="Z49" s="423"/>
      <c r="AA49" s="457"/>
      <c r="AB49" s="457"/>
      <c r="AC49" s="457"/>
      <c r="AD49" s="457"/>
    </row>
    <row r="50" spans="1:26" ht="54" customHeight="1">
      <c r="A50" s="471" t="s">
        <v>107</v>
      </c>
      <c r="B50" s="578">
        <v>5111855.730944089</v>
      </c>
      <c r="C50" s="579">
        <v>16102.101461736887</v>
      </c>
      <c r="D50" s="579">
        <v>423151.2061736889</v>
      </c>
      <c r="E50" s="580">
        <v>125520.19781599313</v>
      </c>
      <c r="F50" s="570">
        <v>5676629.236395507</v>
      </c>
      <c r="G50" s="577">
        <v>1944</v>
      </c>
      <c r="H50" s="581" t="s">
        <v>311</v>
      </c>
      <c r="I50" s="570">
        <f>F50/G50</f>
        <v>2920.0767676931623</v>
      </c>
      <c r="J50" s="471" t="s">
        <v>205</v>
      </c>
      <c r="K50" s="411">
        <v>5331646.24787937</v>
      </c>
      <c r="L50" s="411">
        <v>12029.47204968944</v>
      </c>
      <c r="M50" s="411">
        <v>392197.0949689441</v>
      </c>
      <c r="N50" s="411">
        <v>163240.78118012426</v>
      </c>
      <c r="O50" s="411">
        <v>5899113.596078128</v>
      </c>
      <c r="P50" s="583">
        <v>1584</v>
      </c>
      <c r="Q50" s="581" t="s">
        <v>311</v>
      </c>
      <c r="R50" s="411">
        <f>O50/P50</f>
        <v>3724.1878763119494</v>
      </c>
      <c r="S50" s="448">
        <f>V50/F50*100</f>
        <v>3.919304052062621</v>
      </c>
      <c r="T50" s="448">
        <f>W50/G50*100</f>
        <v>-18.51851851851852</v>
      </c>
      <c r="U50" s="305">
        <f>X50/I50*100</f>
        <v>27.53732770025866</v>
      </c>
      <c r="V50" s="1015">
        <f>O50-F50</f>
        <v>222484.3596826205</v>
      </c>
      <c r="W50" s="448">
        <f>P50-G50</f>
        <v>-360</v>
      </c>
      <c r="X50" s="1016">
        <f>R50-I50</f>
        <v>804.1111086187871</v>
      </c>
      <c r="Y50" s="1057"/>
      <c r="Z50" s="1058"/>
    </row>
    <row r="51" spans="1:26" ht="18.75">
      <c r="A51" s="582" t="s">
        <v>41</v>
      </c>
      <c r="B51" s="575">
        <f>SUM(B52:B60)</f>
        <v>87044555.31841546</v>
      </c>
      <c r="C51" s="575">
        <f>SUM(C52:C60)</f>
        <v>188198.31083404983</v>
      </c>
      <c r="D51" s="575">
        <f>SUM(D52:D60)</f>
        <v>4906709.753404988</v>
      </c>
      <c r="E51" s="575">
        <f>SUM(E52:E60)</f>
        <v>13207913.243224425</v>
      </c>
      <c r="F51" s="575">
        <f>SUM(F52:F60)</f>
        <v>105347376.62587892</v>
      </c>
      <c r="G51" s="576"/>
      <c r="H51" s="470"/>
      <c r="I51" s="470"/>
      <c r="J51" s="582" t="s">
        <v>41</v>
      </c>
      <c r="K51" s="575">
        <f>SUM(K52:K62)</f>
        <v>38262595.825032584</v>
      </c>
      <c r="L51" s="575">
        <f>SUM(L52:L62)</f>
        <v>105859.35403726707</v>
      </c>
      <c r="M51" s="575">
        <f>SUM(M52:M62)</f>
        <v>3382783.375726709</v>
      </c>
      <c r="N51" s="575">
        <f>SUM(N52:N62)</f>
        <v>8068915.484385098</v>
      </c>
      <c r="O51" s="575">
        <f>SUM(O52:O62)</f>
        <v>49820154.039181665</v>
      </c>
      <c r="P51" s="576"/>
      <c r="Q51" s="470"/>
      <c r="R51" s="470"/>
      <c r="S51" s="448"/>
      <c r="T51" s="448"/>
      <c r="U51" s="305"/>
      <c r="V51" s="1015"/>
      <c r="W51" s="448"/>
      <c r="X51" s="1016"/>
      <c r="Y51" s="1057"/>
      <c r="Z51" s="1058"/>
    </row>
    <row r="52" spans="1:26" ht="56.25">
      <c r="A52" s="471" t="s">
        <v>260</v>
      </c>
      <c r="B52" s="411">
        <v>6192885.244602241</v>
      </c>
      <c r="C52" s="411">
        <v>19625.08615649183</v>
      </c>
      <c r="D52" s="411">
        <v>517325.46064918325</v>
      </c>
      <c r="E52" s="411">
        <v>1184747.1216132417</v>
      </c>
      <c r="F52" s="411">
        <v>7914582.9130211575</v>
      </c>
      <c r="G52" s="584">
        <v>63273</v>
      </c>
      <c r="H52" s="585" t="s">
        <v>207</v>
      </c>
      <c r="I52" s="411">
        <f>F52/G52</f>
        <v>125.086259747778</v>
      </c>
      <c r="J52" s="586" t="s">
        <v>206</v>
      </c>
      <c r="K52" s="505">
        <v>1821299.5612715515</v>
      </c>
      <c r="L52" s="505">
        <v>5038.905252173909</v>
      </c>
      <c r="M52" s="505">
        <v>161020.4886845914</v>
      </c>
      <c r="N52" s="505">
        <v>384080.37705673074</v>
      </c>
      <c r="O52" s="505">
        <v>2371439.332265048</v>
      </c>
      <c r="P52" s="587">
        <v>201396</v>
      </c>
      <c r="Q52" s="585" t="s">
        <v>207</v>
      </c>
      <c r="R52" s="481">
        <f>O52/P52</f>
        <v>11.775007111685673</v>
      </c>
      <c r="S52" s="448">
        <f aca="true" t="shared" si="12" ref="S52:T54">V52/F52*100</f>
        <v>-70.0370902885668</v>
      </c>
      <c r="T52" s="448">
        <f t="shared" si="12"/>
        <v>218.29690389265562</v>
      </c>
      <c r="U52" s="305">
        <f>X52/I52*100</f>
        <v>-90.58649036638508</v>
      </c>
      <c r="V52" s="1015">
        <f aca="true" t="shared" si="13" ref="V52:W54">O52-F52</f>
        <v>-5543143.580756109</v>
      </c>
      <c r="W52" s="448">
        <f t="shared" si="13"/>
        <v>138123</v>
      </c>
      <c r="X52" s="1016">
        <f>R52-I52</f>
        <v>-113.31125263609233</v>
      </c>
      <c r="Y52" s="1057"/>
      <c r="Z52" s="1058"/>
    </row>
    <row r="53" spans="1:26" ht="18.75">
      <c r="A53" s="471" t="s">
        <v>261</v>
      </c>
      <c r="B53" s="411">
        <v>7060446.010708703</v>
      </c>
      <c r="C53" s="411">
        <v>22644.330180567493</v>
      </c>
      <c r="D53" s="411">
        <v>596913.9930567499</v>
      </c>
      <c r="E53" s="411">
        <v>1367015.9095537406</v>
      </c>
      <c r="F53" s="411">
        <v>9047020.243499761</v>
      </c>
      <c r="G53" s="577">
        <v>323036</v>
      </c>
      <c r="H53" s="581" t="s">
        <v>147</v>
      </c>
      <c r="I53" s="411">
        <v>28.006229161764512</v>
      </c>
      <c r="J53" s="588" t="s">
        <v>210</v>
      </c>
      <c r="K53" s="541">
        <v>1020335.8886675357</v>
      </c>
      <c r="L53" s="541">
        <v>2822.9161076604555</v>
      </c>
      <c r="M53" s="541">
        <v>90207.55668604556</v>
      </c>
      <c r="N53" s="541">
        <v>215171.0795836026</v>
      </c>
      <c r="O53" s="541">
        <v>1328537.4410448442</v>
      </c>
      <c r="P53" s="472">
        <v>153835</v>
      </c>
      <c r="Q53" s="581" t="s">
        <v>147</v>
      </c>
      <c r="R53" s="541">
        <v>8.636119485454183</v>
      </c>
      <c r="S53" s="448">
        <f t="shared" si="12"/>
        <v>-85.31519323172299</v>
      </c>
      <c r="T53" s="448">
        <f t="shared" si="12"/>
        <v>-52.378372689112055</v>
      </c>
      <c r="U53" s="305">
        <f>X53/I53*100</f>
        <v>-69.16357630450071</v>
      </c>
      <c r="V53" s="1015">
        <f t="shared" si="13"/>
        <v>-7718482.802454917</v>
      </c>
      <c r="W53" s="448">
        <f t="shared" si="13"/>
        <v>-169201</v>
      </c>
      <c r="X53" s="1016">
        <f>R53-I53</f>
        <v>-19.370109676310328</v>
      </c>
      <c r="Y53" s="1064"/>
      <c r="Z53" s="1065"/>
    </row>
    <row r="54" spans="1:26" ht="18.75">
      <c r="A54" s="471" t="s">
        <v>148</v>
      </c>
      <c r="B54" s="411">
        <v>26574330.448277965</v>
      </c>
      <c r="C54" s="411">
        <v>9057.732072227</v>
      </c>
      <c r="D54" s="411">
        <v>238765.59722269996</v>
      </c>
      <c r="E54" s="411">
        <v>546806.3638214963</v>
      </c>
      <c r="F54" s="411">
        <v>27368960.141394388</v>
      </c>
      <c r="G54" s="577">
        <v>1</v>
      </c>
      <c r="H54" s="581" t="s">
        <v>149</v>
      </c>
      <c r="I54" s="411">
        <v>27368960.141394388</v>
      </c>
      <c r="J54" s="589" t="s">
        <v>211</v>
      </c>
      <c r="K54" s="411">
        <v>4310919.129620338</v>
      </c>
      <c r="L54" s="411">
        <v>11926.820554865424</v>
      </c>
      <c r="M54" s="411">
        <v>381126.9269985425</v>
      </c>
      <c r="N54" s="411">
        <v>909097.8112407209</v>
      </c>
      <c r="O54" s="411">
        <v>5613070.688414467</v>
      </c>
      <c r="P54" s="472">
        <v>1</v>
      </c>
      <c r="Q54" s="581" t="s">
        <v>149</v>
      </c>
      <c r="R54" s="411">
        <v>5613070.688414467</v>
      </c>
      <c r="S54" s="448">
        <f t="shared" si="12"/>
        <v>-79.49110722725291</v>
      </c>
      <c r="T54" s="448">
        <f t="shared" si="12"/>
        <v>0</v>
      </c>
      <c r="U54" s="305">
        <f>X54/I54*100</f>
        <v>-79.49110722725291</v>
      </c>
      <c r="V54" s="1015">
        <f t="shared" si="13"/>
        <v>-21755889.452979922</v>
      </c>
      <c r="W54" s="448">
        <f t="shared" si="13"/>
        <v>0</v>
      </c>
      <c r="X54" s="1016">
        <f>R54-I54</f>
        <v>-21755889.452979922</v>
      </c>
      <c r="Y54" s="1057"/>
      <c r="Z54" s="1058"/>
    </row>
    <row r="55" spans="1:26" ht="37.5">
      <c r="A55" s="590" t="s">
        <v>262</v>
      </c>
      <c r="B55" s="591">
        <v>7200700.013768998</v>
      </c>
      <c r="C55" s="591">
        <v>37236.109630266554</v>
      </c>
      <c r="D55" s="591">
        <v>927283.1330266554</v>
      </c>
      <c r="E55" s="591">
        <v>4094473.8461994864</v>
      </c>
      <c r="F55" s="591">
        <v>12259693.102625407</v>
      </c>
      <c r="G55" s="592">
        <v>150</v>
      </c>
      <c r="H55" s="593" t="s">
        <v>263</v>
      </c>
      <c r="I55" s="591">
        <f>F55/G55</f>
        <v>81731.28735083605</v>
      </c>
      <c r="J55" s="594" t="s">
        <v>309</v>
      </c>
      <c r="K55" s="446"/>
      <c r="L55" s="446"/>
      <c r="M55" s="446"/>
      <c r="N55" s="446"/>
      <c r="O55" s="446"/>
      <c r="P55" s="595"/>
      <c r="Q55" s="596"/>
      <c r="R55" s="446"/>
      <c r="S55" s="448"/>
      <c r="T55" s="448"/>
      <c r="U55" s="305"/>
      <c r="V55" s="1015"/>
      <c r="W55" s="448"/>
      <c r="X55" s="1016"/>
      <c r="Y55" s="1057"/>
      <c r="Z55" s="1058"/>
    </row>
    <row r="56" spans="1:26" ht="56.25">
      <c r="A56" s="597" t="s">
        <v>264</v>
      </c>
      <c r="B56" s="411">
        <v>11290434.10701918</v>
      </c>
      <c r="C56" s="411">
        <v>33211.68426483232</v>
      </c>
      <c r="D56" s="411">
        <v>875473.8564832332</v>
      </c>
      <c r="E56" s="411">
        <v>2004956.6673454863</v>
      </c>
      <c r="F56" s="411">
        <v>14204076.315112732</v>
      </c>
      <c r="G56" s="577">
        <v>372</v>
      </c>
      <c r="H56" s="581" t="s">
        <v>111</v>
      </c>
      <c r="I56" s="411">
        <v>38183.00084707724</v>
      </c>
      <c r="J56" s="588" t="s">
        <v>208</v>
      </c>
      <c r="K56" s="411">
        <v>1913129.7912516296</v>
      </c>
      <c r="L56" s="411">
        <v>5292.967701863354</v>
      </c>
      <c r="M56" s="411">
        <v>169139.16878633545</v>
      </c>
      <c r="N56" s="411">
        <v>403445.7742192549</v>
      </c>
      <c r="O56" s="411">
        <v>2491007.7019590833</v>
      </c>
      <c r="P56" s="598">
        <v>276</v>
      </c>
      <c r="Q56" s="581" t="s">
        <v>277</v>
      </c>
      <c r="R56" s="411">
        <v>9025.390224489433</v>
      </c>
      <c r="S56" s="448">
        <f aca="true" t="shared" si="14" ref="S56:T60">V56/F56*100</f>
        <v>-82.46272656738178</v>
      </c>
      <c r="T56" s="448">
        <f t="shared" si="14"/>
        <v>-25.806451612903224</v>
      </c>
      <c r="U56" s="305">
        <f>X56/I56*100</f>
        <v>-76.3628053734276</v>
      </c>
      <c r="V56" s="1015">
        <f aca="true" t="shared" si="15" ref="V56:W60">O56-F56</f>
        <v>-11713068.61315365</v>
      </c>
      <c r="W56" s="448">
        <f t="shared" si="15"/>
        <v>-96</v>
      </c>
      <c r="X56" s="1016">
        <f>R56-I56</f>
        <v>-29157.610622587803</v>
      </c>
      <c r="Y56" s="1057"/>
      <c r="Z56" s="1058"/>
    </row>
    <row r="57" spans="1:26" ht="37.5">
      <c r="A57" s="471" t="s">
        <v>265</v>
      </c>
      <c r="B57" s="411">
        <v>11614055.166324282</v>
      </c>
      <c r="C57" s="411">
        <v>10567.35408426483</v>
      </c>
      <c r="D57" s="411">
        <v>278559.8634264833</v>
      </c>
      <c r="E57" s="411">
        <v>637940.7577917456</v>
      </c>
      <c r="F57" s="411">
        <v>12541123.141626777</v>
      </c>
      <c r="G57" s="599">
        <v>6</v>
      </c>
      <c r="H57" s="581" t="s">
        <v>149</v>
      </c>
      <c r="I57" s="411">
        <v>2090187.1902711296</v>
      </c>
      <c r="J57" s="588" t="s">
        <v>209</v>
      </c>
      <c r="K57" s="411">
        <v>5284064.483437001</v>
      </c>
      <c r="L57" s="411">
        <v>14619.176792546585</v>
      </c>
      <c r="M57" s="411">
        <v>467162.3841878585</v>
      </c>
      <c r="N57" s="411">
        <v>1114317.2283935822</v>
      </c>
      <c r="O57" s="411">
        <v>6880163.272810988</v>
      </c>
      <c r="P57" s="598">
        <v>3</v>
      </c>
      <c r="Q57" s="581" t="s">
        <v>149</v>
      </c>
      <c r="R57" s="411">
        <v>2293387.7576036626</v>
      </c>
      <c r="S57" s="448">
        <f t="shared" si="14"/>
        <v>-45.13917776650963</v>
      </c>
      <c r="T57" s="448">
        <f t="shared" si="14"/>
        <v>-50</v>
      </c>
      <c r="U57" s="305">
        <f>X57/I57*100</f>
        <v>9.721644466980715</v>
      </c>
      <c r="V57" s="1015">
        <f t="shared" si="15"/>
        <v>-5660959.868815789</v>
      </c>
      <c r="W57" s="448">
        <f t="shared" si="15"/>
        <v>-3</v>
      </c>
      <c r="X57" s="1016">
        <f>R57-I57</f>
        <v>203200.56733253296</v>
      </c>
      <c r="Y57" s="1057"/>
      <c r="Z57" s="1066"/>
    </row>
    <row r="58" spans="1:26" ht="18.75">
      <c r="A58" s="471" t="s">
        <v>266</v>
      </c>
      <c r="B58" s="411">
        <v>5071496.408509591</v>
      </c>
      <c r="C58" s="411">
        <v>16605.84213241616</v>
      </c>
      <c r="D58" s="411">
        <v>437736.9282416166</v>
      </c>
      <c r="E58" s="411">
        <v>1002478.3336727432</v>
      </c>
      <c r="F58" s="411">
        <v>6528317.512556367</v>
      </c>
      <c r="G58" s="599">
        <v>1</v>
      </c>
      <c r="H58" s="581" t="s">
        <v>149</v>
      </c>
      <c r="I58" s="411">
        <v>6528317.512556367</v>
      </c>
      <c r="J58" s="588" t="s">
        <v>212</v>
      </c>
      <c r="K58" s="600">
        <v>5557004.333655567</v>
      </c>
      <c r="L58" s="600">
        <v>15374.306851345757</v>
      </c>
      <c r="M58" s="600">
        <v>491292.9056013757</v>
      </c>
      <c r="N58" s="600">
        <v>1171875.492182196</v>
      </c>
      <c r="O58" s="600">
        <v>7235547.038290485</v>
      </c>
      <c r="P58" s="598">
        <v>1</v>
      </c>
      <c r="Q58" s="581" t="s">
        <v>149</v>
      </c>
      <c r="R58" s="411">
        <v>7235547.038290485</v>
      </c>
      <c r="S58" s="448">
        <f t="shared" si="14"/>
        <v>10.833258712889721</v>
      </c>
      <c r="T58" s="448">
        <f t="shared" si="14"/>
        <v>0</v>
      </c>
      <c r="U58" s="305">
        <f>X58/I58*100</f>
        <v>10.833258712889721</v>
      </c>
      <c r="V58" s="1015">
        <f t="shared" si="15"/>
        <v>707229.5257341182</v>
      </c>
      <c r="W58" s="448">
        <f t="shared" si="15"/>
        <v>0</v>
      </c>
      <c r="X58" s="1016">
        <f>R58-I58</f>
        <v>707229.5257341182</v>
      </c>
      <c r="Y58" s="1057"/>
      <c r="Z58" s="1066"/>
    </row>
    <row r="59" spans="1:26" ht="37.5">
      <c r="A59" s="471" t="s">
        <v>109</v>
      </c>
      <c r="B59" s="411">
        <v>7185876.67460224</v>
      </c>
      <c r="C59" s="411">
        <v>19625.08615649183</v>
      </c>
      <c r="D59" s="411">
        <v>517325.46064918325</v>
      </c>
      <c r="E59" s="411">
        <v>1184747.1216132417</v>
      </c>
      <c r="F59" s="411">
        <v>8907574.343021158</v>
      </c>
      <c r="G59" s="601">
        <v>352</v>
      </c>
      <c r="H59" s="602" t="s">
        <v>142</v>
      </c>
      <c r="I59" s="411">
        <v>25305.608929037382</v>
      </c>
      <c r="J59" s="588" t="s">
        <v>217</v>
      </c>
      <c r="K59" s="600">
        <v>7644866.645841511</v>
      </c>
      <c r="L59" s="600">
        <v>21150.698936645964</v>
      </c>
      <c r="M59" s="600">
        <v>675880.1184701964</v>
      </c>
      <c r="N59" s="600">
        <v>1612169.3137801427</v>
      </c>
      <c r="O59" s="600">
        <v>9954066.777028495</v>
      </c>
      <c r="P59" s="603">
        <v>61</v>
      </c>
      <c r="Q59" s="602" t="s">
        <v>138</v>
      </c>
      <c r="R59" s="411">
        <v>163181.42257423763</v>
      </c>
      <c r="S59" s="448">
        <f t="shared" si="14"/>
        <v>11.748343529989572</v>
      </c>
      <c r="T59" s="448">
        <f t="shared" si="14"/>
        <v>-82.67045454545455</v>
      </c>
      <c r="U59" s="305">
        <f>X59/I59*100</f>
        <v>544.8429003697759</v>
      </c>
      <c r="V59" s="1015">
        <f t="shared" si="15"/>
        <v>1046492.4340073373</v>
      </c>
      <c r="W59" s="448">
        <f t="shared" si="15"/>
        <v>-291</v>
      </c>
      <c r="X59" s="1016">
        <f>R59-I59</f>
        <v>137875.81364520025</v>
      </c>
      <c r="Y59" s="1057"/>
      <c r="Z59" s="1066"/>
    </row>
    <row r="60" spans="1:30" ht="56.25">
      <c r="A60" s="471" t="s">
        <v>110</v>
      </c>
      <c r="B60" s="411">
        <v>4854331.244602241</v>
      </c>
      <c r="C60" s="411">
        <v>19625.08615649183</v>
      </c>
      <c r="D60" s="411">
        <v>517325.46064918325</v>
      </c>
      <c r="E60" s="411">
        <v>1184747.1216132417</v>
      </c>
      <c r="F60" s="411">
        <v>6576028.9130211575</v>
      </c>
      <c r="G60" s="601">
        <v>225</v>
      </c>
      <c r="H60" s="602" t="s">
        <v>142</v>
      </c>
      <c r="I60" s="411">
        <v>29226.79516898292</v>
      </c>
      <c r="J60" s="588" t="s">
        <v>279</v>
      </c>
      <c r="K60" s="604">
        <v>5109331.962502685</v>
      </c>
      <c r="L60" s="604">
        <v>14135.752409109731</v>
      </c>
      <c r="M60" s="604">
        <v>451714.3401053732</v>
      </c>
      <c r="N60" s="604">
        <v>1077469.1810148903</v>
      </c>
      <c r="O60" s="604">
        <v>6652651.236032059</v>
      </c>
      <c r="P60" s="605">
        <v>3</v>
      </c>
      <c r="Q60" s="606" t="s">
        <v>142</v>
      </c>
      <c r="R60" s="607">
        <v>2217550.4120106865</v>
      </c>
      <c r="S60" s="448">
        <f t="shared" si="14"/>
        <v>1.1651761880058418</v>
      </c>
      <c r="T60" s="448">
        <f t="shared" si="14"/>
        <v>-98.66666666666667</v>
      </c>
      <c r="U60" s="305">
        <f>X60/I60*100</f>
        <v>7487.388214100439</v>
      </c>
      <c r="V60" s="1015">
        <f t="shared" si="15"/>
        <v>76622.32301090192</v>
      </c>
      <c r="W60" s="448">
        <f t="shared" si="15"/>
        <v>-222</v>
      </c>
      <c r="X60" s="1016">
        <f>R60-I60</f>
        <v>2188323.6168417037</v>
      </c>
      <c r="Y60" s="1057"/>
      <c r="Z60" s="423"/>
      <c r="AA60" s="457"/>
      <c r="AB60" s="457"/>
      <c r="AC60" s="457"/>
      <c r="AD60" s="457"/>
    </row>
    <row r="61" spans="1:30" ht="37.5">
      <c r="A61" s="1093" t="s">
        <v>308</v>
      </c>
      <c r="B61" s="1094"/>
      <c r="C61" s="1094"/>
      <c r="D61" s="1094"/>
      <c r="E61" s="1094"/>
      <c r="F61" s="1094"/>
      <c r="G61" s="1094"/>
      <c r="H61" s="1094"/>
      <c r="I61" s="1095"/>
      <c r="J61" s="608" t="s">
        <v>213</v>
      </c>
      <c r="K61" s="609">
        <v>3846666.30027661</v>
      </c>
      <c r="L61" s="609">
        <v>10642.393725879918</v>
      </c>
      <c r="M61" s="609">
        <v>340082.4887063918</v>
      </c>
      <c r="N61" s="609">
        <v>811194.9700301819</v>
      </c>
      <c r="O61" s="609">
        <v>5008586.152739064</v>
      </c>
      <c r="P61" s="610">
        <v>854</v>
      </c>
      <c r="Q61" s="611" t="s">
        <v>214</v>
      </c>
      <c r="R61" s="612">
        <f>O61/P61</f>
        <v>5864.854979788131</v>
      </c>
      <c r="S61" s="437"/>
      <c r="T61" s="437"/>
      <c r="U61" s="438"/>
      <c r="V61" s="1013"/>
      <c r="W61" s="437"/>
      <c r="X61" s="1014"/>
      <c r="Y61" s="1057"/>
      <c r="Z61" s="423"/>
      <c r="AA61" s="457"/>
      <c r="AB61" s="457"/>
      <c r="AC61" s="457"/>
      <c r="AD61" s="457"/>
    </row>
    <row r="62" spans="1:30" ht="37.5">
      <c r="A62" s="1094" t="s">
        <v>308</v>
      </c>
      <c r="B62" s="1094"/>
      <c r="C62" s="1094"/>
      <c r="D62" s="1094"/>
      <c r="E62" s="1094"/>
      <c r="F62" s="1094"/>
      <c r="G62" s="1094"/>
      <c r="H62" s="1094"/>
      <c r="I62" s="1095"/>
      <c r="J62" s="608" t="s">
        <v>215</v>
      </c>
      <c r="K62" s="609">
        <v>1754977.7285081616</v>
      </c>
      <c r="L62" s="609">
        <v>4855.415705175983</v>
      </c>
      <c r="M62" s="609">
        <v>155156.99749999837</v>
      </c>
      <c r="N62" s="609">
        <v>370094.2568837965</v>
      </c>
      <c r="O62" s="609">
        <v>2285084.3985971324</v>
      </c>
      <c r="P62" s="610">
        <v>58961</v>
      </c>
      <c r="Q62" s="611" t="s">
        <v>216</v>
      </c>
      <c r="R62" s="612">
        <f>O62/P62</f>
        <v>38.755862325895635</v>
      </c>
      <c r="S62" s="437"/>
      <c r="T62" s="437"/>
      <c r="U62" s="438"/>
      <c r="V62" s="1013"/>
      <c r="W62" s="437"/>
      <c r="X62" s="1014"/>
      <c r="Y62" s="1057"/>
      <c r="Z62" s="423"/>
      <c r="AA62" s="457"/>
      <c r="AB62" s="457"/>
      <c r="AC62" s="457"/>
      <c r="AD62" s="457"/>
    </row>
    <row r="63" spans="1:26" ht="18.75">
      <c r="A63" s="582" t="s">
        <v>42</v>
      </c>
      <c r="B63" s="613">
        <f>SUM(B64:B65)</f>
        <v>13050482.68543898</v>
      </c>
      <c r="C63" s="613">
        <f>SUM(C64:C65)</f>
        <v>60382.88048151332</v>
      </c>
      <c r="D63" s="613">
        <f>SUM(D64:D65)</f>
        <v>1559305.398151336</v>
      </c>
      <c r="E63" s="613">
        <f>SUM(E64:E65)</f>
        <v>558616.6268099742</v>
      </c>
      <c r="F63" s="613">
        <f>SUM(F64:F65)</f>
        <v>15228787.590881802</v>
      </c>
      <c r="G63" s="614"/>
      <c r="H63" s="615"/>
      <c r="I63" s="616"/>
      <c r="J63" s="582" t="s">
        <v>42</v>
      </c>
      <c r="K63" s="613">
        <f>SUM(K64:K65)</f>
        <v>12698841.804669209</v>
      </c>
      <c r="L63" s="613">
        <f>SUM(L64:L65)</f>
        <v>52929.67701863355</v>
      </c>
      <c r="M63" s="613">
        <f>SUM(M64:M65)</f>
        <v>1549248.0478633398</v>
      </c>
      <c r="N63" s="613">
        <f>SUM(N64:N65)</f>
        <v>901944.0371925469</v>
      </c>
      <c r="O63" s="613">
        <f>SUM(O64:O65)</f>
        <v>15202963.566743728</v>
      </c>
      <c r="P63" s="614"/>
      <c r="Q63" s="615"/>
      <c r="R63" s="616"/>
      <c r="S63" s="448"/>
      <c r="T63" s="448"/>
      <c r="U63" s="305"/>
      <c r="V63" s="1015"/>
      <c r="W63" s="448"/>
      <c r="X63" s="1016"/>
      <c r="Y63" s="1057"/>
      <c r="Z63" s="1058"/>
    </row>
    <row r="64" spans="1:30" ht="56.25">
      <c r="A64" s="471" t="s">
        <v>112</v>
      </c>
      <c r="B64" s="411">
        <v>8522068.627035337</v>
      </c>
      <c r="C64" s="411">
        <v>39248.87231298366</v>
      </c>
      <c r="D64" s="411">
        <v>1013548.5087983684</v>
      </c>
      <c r="E64" s="411">
        <v>363100.80742648325</v>
      </c>
      <c r="F64" s="411">
        <v>9937966.81557317</v>
      </c>
      <c r="G64" s="599">
        <v>27390</v>
      </c>
      <c r="H64" s="581" t="s">
        <v>151</v>
      </c>
      <c r="I64" s="541">
        <v>359.2294613735626</v>
      </c>
      <c r="J64" s="471" t="s">
        <v>218</v>
      </c>
      <c r="K64" s="411">
        <v>6811658.744024564</v>
      </c>
      <c r="L64" s="411">
        <v>28391.478752795036</v>
      </c>
      <c r="M64" s="411">
        <v>831016.6528738955</v>
      </c>
      <c r="N64" s="411">
        <v>483802.78155008215</v>
      </c>
      <c r="O64" s="411">
        <v>8154869.657201336</v>
      </c>
      <c r="P64" s="598">
        <v>28643</v>
      </c>
      <c r="Q64" s="581" t="s">
        <v>219</v>
      </c>
      <c r="R64" s="411">
        <v>284.70724634994014</v>
      </c>
      <c r="S64" s="448">
        <f>V64/F64*100</f>
        <v>-17.942273218075695</v>
      </c>
      <c r="T64" s="448">
        <f>W64/G64*100</f>
        <v>4.574662285505659</v>
      </c>
      <c r="U64" s="305">
        <f>X64/I64*100</f>
        <v>-20.74501761038102</v>
      </c>
      <c r="V64" s="1015">
        <f>O64-F64</f>
        <v>-1783097.158371835</v>
      </c>
      <c r="W64" s="448">
        <f>P64-G64</f>
        <v>1253</v>
      </c>
      <c r="X64" s="1016">
        <f>R64-I64</f>
        <v>-74.52221502362244</v>
      </c>
      <c r="Y64" s="1057"/>
      <c r="Z64" s="617"/>
      <c r="AA64" s="457"/>
      <c r="AB64" s="457"/>
      <c r="AC64" s="457"/>
      <c r="AD64" s="457"/>
    </row>
    <row r="65" spans="1:30" ht="37.5">
      <c r="A65" s="471" t="s">
        <v>113</v>
      </c>
      <c r="B65" s="411">
        <v>4528414.058403643</v>
      </c>
      <c r="C65" s="411">
        <v>21134.008168529665</v>
      </c>
      <c r="D65" s="411">
        <v>545756.8893529676</v>
      </c>
      <c r="E65" s="411">
        <v>195515.81938349098</v>
      </c>
      <c r="F65" s="411">
        <v>5290820.775308631</v>
      </c>
      <c r="G65" s="599">
        <v>2224</v>
      </c>
      <c r="H65" s="581" t="s">
        <v>267</v>
      </c>
      <c r="I65" s="541">
        <v>2382.231067693455</v>
      </c>
      <c r="J65" s="471" t="s">
        <v>220</v>
      </c>
      <c r="K65" s="618">
        <v>5887183.060644645</v>
      </c>
      <c r="L65" s="618">
        <v>24538.19826583851</v>
      </c>
      <c r="M65" s="618">
        <v>718231.3949894443</v>
      </c>
      <c r="N65" s="618">
        <v>418141.25564246473</v>
      </c>
      <c r="O65" s="618">
        <v>7048093.909542392</v>
      </c>
      <c r="P65" s="619">
        <v>2127</v>
      </c>
      <c r="Q65" s="217" t="s">
        <v>221</v>
      </c>
      <c r="R65" s="620">
        <v>3313.6313632075185</v>
      </c>
      <c r="S65" s="448">
        <f>V65/F65*100</f>
        <v>33.213620511105916</v>
      </c>
      <c r="T65" s="448">
        <f>W65/G65*100</f>
        <v>-4.361510791366906</v>
      </c>
      <c r="U65" s="305">
        <f>X65/I65*100</f>
        <v>39.097814991384205</v>
      </c>
      <c r="V65" s="1015">
        <f>O65-F65</f>
        <v>1757273.1342337606</v>
      </c>
      <c r="W65" s="448">
        <f>P65-G65</f>
        <v>-97</v>
      </c>
      <c r="X65" s="1016">
        <f>R65-I65</f>
        <v>931.4002955140636</v>
      </c>
      <c r="Y65" s="1067"/>
      <c r="Z65" s="3"/>
      <c r="AA65" s="457"/>
      <c r="AB65" s="457"/>
      <c r="AC65" s="457"/>
      <c r="AD65" s="457"/>
    </row>
    <row r="66" spans="1:30" ht="18.75">
      <c r="A66" s="582" t="s">
        <v>43</v>
      </c>
      <c r="B66" s="621">
        <f>SUM(B67:B70)</f>
        <v>17505118.032897826</v>
      </c>
      <c r="C66" s="621">
        <f>SUM(C67:C70)</f>
        <v>60382.88048151332</v>
      </c>
      <c r="D66" s="621">
        <f>SUM(D67:D70)</f>
        <v>1536169.1481513332</v>
      </c>
      <c r="E66" s="621">
        <f>SUM(E67:E70)</f>
        <v>491055.71680997417</v>
      </c>
      <c r="F66" s="621">
        <f>SUM(F67:F70)</f>
        <v>19592725.778340645</v>
      </c>
      <c r="G66" s="622"/>
      <c r="H66" s="623"/>
      <c r="I66" s="624"/>
      <c r="J66" s="582" t="s">
        <v>43</v>
      </c>
      <c r="K66" s="621">
        <f>SUM(K67:K71)</f>
        <v>20910966.008519854</v>
      </c>
      <c r="L66" s="621">
        <f>SUM(L67:L71)</f>
        <v>67161.8439965528</v>
      </c>
      <c r="M66" s="621">
        <f>SUM(M67:M71)</f>
        <v>1394044.7707768136</v>
      </c>
      <c r="N66" s="621">
        <f>SUM(N67:N71)</f>
        <v>1184840.5884451924</v>
      </c>
      <c r="O66" s="621">
        <f>SUM(O67:O71)</f>
        <v>23557013.211738415</v>
      </c>
      <c r="P66" s="625"/>
      <c r="Q66" s="626"/>
      <c r="R66" s="624"/>
      <c r="S66" s="448"/>
      <c r="T66" s="448"/>
      <c r="U66" s="448"/>
      <c r="V66" s="1015"/>
      <c r="W66" s="448"/>
      <c r="X66" s="1016"/>
      <c r="Y66" s="1058"/>
      <c r="Z66" s="1068"/>
      <c r="AA66" s="1068"/>
      <c r="AB66" s="1068"/>
      <c r="AC66" s="1068"/>
      <c r="AD66" s="1068"/>
    </row>
    <row r="67" spans="1:26" ht="37.5">
      <c r="A67" s="471" t="s">
        <v>268</v>
      </c>
      <c r="B67" s="411">
        <v>3932085.5101224068</v>
      </c>
      <c r="C67" s="411">
        <v>14491.891315563198</v>
      </c>
      <c r="D67" s="411">
        <v>368680.5955563199</v>
      </c>
      <c r="E67" s="411">
        <v>117853.3720343938</v>
      </c>
      <c r="F67" s="411">
        <v>4433111.369028684</v>
      </c>
      <c r="G67" s="599">
        <v>5</v>
      </c>
      <c r="H67" s="581" t="s">
        <v>152</v>
      </c>
      <c r="I67" s="411">
        <v>443311.1369028684</v>
      </c>
      <c r="J67" s="627" t="s">
        <v>222</v>
      </c>
      <c r="K67" s="600">
        <v>3562994.6550314175</v>
      </c>
      <c r="L67" s="600">
        <v>11393.594157142856</v>
      </c>
      <c r="M67" s="600">
        <v>223090.09999372295</v>
      </c>
      <c r="N67" s="600">
        <v>108086.93444995777</v>
      </c>
      <c r="O67" s="600">
        <v>3905565.283632241</v>
      </c>
      <c r="P67" s="598">
        <v>10</v>
      </c>
      <c r="Q67" s="581" t="s">
        <v>223</v>
      </c>
      <c r="R67" s="411">
        <v>177525.69471055642</v>
      </c>
      <c r="S67" s="448">
        <f aca="true" t="shared" si="16" ref="S67:T71">V67/F67*100</f>
        <v>-11.900131566332169</v>
      </c>
      <c r="T67" s="448">
        <f t="shared" si="16"/>
        <v>100</v>
      </c>
      <c r="U67" s="305">
        <f>X67/I67*100</f>
        <v>-59.95460525742371</v>
      </c>
      <c r="V67" s="1015">
        <f aca="true" t="shared" si="17" ref="V67:W70">O67-F67</f>
        <v>-527546.0853964426</v>
      </c>
      <c r="W67" s="448">
        <f t="shared" si="17"/>
        <v>5</v>
      </c>
      <c r="X67" s="1016">
        <f>R67-I67</f>
        <v>-265785.442192312</v>
      </c>
      <c r="Y67" s="1057"/>
      <c r="Z67" s="1058"/>
    </row>
    <row r="68" spans="1:30" ht="56.25">
      <c r="A68" s="471" t="s">
        <v>269</v>
      </c>
      <c r="B68" s="411">
        <v>4587433.095142809</v>
      </c>
      <c r="C68" s="411">
        <v>16907.20653482373</v>
      </c>
      <c r="D68" s="411">
        <v>430127.3614823733</v>
      </c>
      <c r="E68" s="411">
        <v>137495.6007067928</v>
      </c>
      <c r="F68" s="411">
        <v>5171963.263866798</v>
      </c>
      <c r="G68" s="599">
        <v>370</v>
      </c>
      <c r="H68" s="581" t="s">
        <v>138</v>
      </c>
      <c r="I68" s="411">
        <v>13978.279091531887</v>
      </c>
      <c r="J68" s="627" t="s">
        <v>202</v>
      </c>
      <c r="K68" s="628">
        <v>4239648.21316814</v>
      </c>
      <c r="L68" s="628">
        <v>12500.305585714284</v>
      </c>
      <c r="M68" s="628">
        <v>295134.72898758133</v>
      </c>
      <c r="N68" s="628">
        <v>334276.65985713527</v>
      </c>
      <c r="O68" s="628">
        <v>4881559.90759857</v>
      </c>
      <c r="P68" s="605">
        <v>327</v>
      </c>
      <c r="Q68" s="606" t="s">
        <v>138</v>
      </c>
      <c r="R68" s="822">
        <v>14928.317760240276</v>
      </c>
      <c r="S68" s="448">
        <f t="shared" si="16"/>
        <v>-5.614953963364177</v>
      </c>
      <c r="T68" s="448">
        <f t="shared" si="16"/>
        <v>-11.621621621621623</v>
      </c>
      <c r="U68" s="305">
        <f>X68/I68*100</f>
        <v>6.796535270811173</v>
      </c>
      <c r="V68" s="1015">
        <f t="shared" si="17"/>
        <v>-290403.35626822803</v>
      </c>
      <c r="W68" s="448">
        <f t="shared" si="17"/>
        <v>-43</v>
      </c>
      <c r="X68" s="1016">
        <f>R68-I68</f>
        <v>950.0386687083883</v>
      </c>
      <c r="Y68" s="1057"/>
      <c r="Z68" s="423"/>
      <c r="AA68" s="457"/>
      <c r="AB68" s="457"/>
      <c r="AC68" s="457"/>
      <c r="AD68" s="457"/>
    </row>
    <row r="69" spans="1:26" ht="37.5">
      <c r="A69" s="471" t="s">
        <v>270</v>
      </c>
      <c r="B69" s="411">
        <v>4259759.30763261</v>
      </c>
      <c r="C69" s="411">
        <v>15699.548925193465</v>
      </c>
      <c r="D69" s="411">
        <v>399403.9785193466</v>
      </c>
      <c r="E69" s="411">
        <v>127674.4863705933</v>
      </c>
      <c r="F69" s="411">
        <v>4802537.32144774</v>
      </c>
      <c r="G69" s="599">
        <v>30</v>
      </c>
      <c r="H69" s="581" t="s">
        <v>138</v>
      </c>
      <c r="I69" s="411">
        <f>F69/G69</f>
        <v>160084.57738159134</v>
      </c>
      <c r="J69" s="471" t="s">
        <v>203</v>
      </c>
      <c r="K69" s="411">
        <v>6747192.323469647</v>
      </c>
      <c r="L69" s="411">
        <v>22926.588196552795</v>
      </c>
      <c r="M69" s="411">
        <v>477529.8944050645</v>
      </c>
      <c r="N69" s="411">
        <v>549505.8571599328</v>
      </c>
      <c r="O69" s="629">
        <v>7797154.663231197</v>
      </c>
      <c r="P69" s="598">
        <v>15</v>
      </c>
      <c r="Q69" s="581" t="s">
        <v>138</v>
      </c>
      <c r="R69" s="496">
        <f>O69/P69</f>
        <v>519810.31088207976</v>
      </c>
      <c r="S69" s="448">
        <f t="shared" si="16"/>
        <v>62.35489994861132</v>
      </c>
      <c r="T69" s="448">
        <f t="shared" si="16"/>
        <v>-50</v>
      </c>
      <c r="U69" s="305">
        <f>X69/I69*100</f>
        <v>224.70979989722264</v>
      </c>
      <c r="V69" s="1015">
        <f t="shared" si="17"/>
        <v>2994617.3417834565</v>
      </c>
      <c r="W69" s="448">
        <f t="shared" si="17"/>
        <v>-15</v>
      </c>
      <c r="X69" s="1016">
        <f>R69-I69</f>
        <v>359725.73350048845</v>
      </c>
      <c r="Y69" s="1057"/>
      <c r="Z69" s="1058"/>
    </row>
    <row r="70" spans="1:26" ht="37.5">
      <c r="A70" s="471" t="s">
        <v>271</v>
      </c>
      <c r="B70" s="600">
        <v>4725840.12</v>
      </c>
      <c r="C70" s="411">
        <v>13284.233705932931</v>
      </c>
      <c r="D70" s="411">
        <v>337957.21259329334</v>
      </c>
      <c r="E70" s="411">
        <v>108032.25769819433</v>
      </c>
      <c r="F70" s="411">
        <f>SUM(B70:E70)</f>
        <v>5185113.823997421</v>
      </c>
      <c r="G70" s="630">
        <v>14</v>
      </c>
      <c r="H70" s="631" t="s">
        <v>139</v>
      </c>
      <c r="I70" s="411">
        <v>342536.81618640193</v>
      </c>
      <c r="J70" s="471" t="s">
        <v>601</v>
      </c>
      <c r="K70" s="411">
        <v>4326122.699163936</v>
      </c>
      <c r="L70" s="411">
        <v>13833.892857142857</v>
      </c>
      <c r="M70" s="411">
        <v>270871.9038291925</v>
      </c>
      <c r="N70" s="411">
        <v>131237.1715031056</v>
      </c>
      <c r="O70" s="629">
        <v>4742065.667353377</v>
      </c>
      <c r="P70" s="632">
        <v>13</v>
      </c>
      <c r="Q70" s="631" t="s">
        <v>138</v>
      </c>
      <c r="R70" s="496">
        <v>364774.2821041059</v>
      </c>
      <c r="S70" s="448">
        <f t="shared" si="16"/>
        <v>-8.544617759277656</v>
      </c>
      <c r="T70" s="448">
        <f t="shared" si="16"/>
        <v>-7.142857142857142</v>
      </c>
      <c r="U70" s="305">
        <f>X70/I70*100</f>
        <v>6.491992938243108</v>
      </c>
      <c r="V70" s="1015">
        <f t="shared" si="17"/>
        <v>-443048.15664404444</v>
      </c>
      <c r="W70" s="448">
        <f t="shared" si="17"/>
        <v>-1</v>
      </c>
      <c r="X70" s="1016">
        <f>R70-I70</f>
        <v>22237.465917703987</v>
      </c>
      <c r="Y70" s="1057"/>
      <c r="Z70" s="1058"/>
    </row>
    <row r="71" spans="1:26" ht="37.5">
      <c r="A71" s="633" t="s">
        <v>116</v>
      </c>
      <c r="B71" s="411">
        <v>5198735.629377647</v>
      </c>
      <c r="C71" s="411">
        <v>20127.62682717111</v>
      </c>
      <c r="D71" s="411">
        <v>488152.3827171111</v>
      </c>
      <c r="E71" s="411">
        <v>127997.3922699914</v>
      </c>
      <c r="F71" s="570">
        <v>5835013.031191921</v>
      </c>
      <c r="G71" s="599">
        <v>250</v>
      </c>
      <c r="H71" s="581" t="s">
        <v>139</v>
      </c>
      <c r="I71" s="634">
        <v>23340.052124767684</v>
      </c>
      <c r="J71" s="627" t="s">
        <v>224</v>
      </c>
      <c r="K71" s="600">
        <v>2035008.1176867154</v>
      </c>
      <c r="L71" s="600">
        <v>6507.463199999999</v>
      </c>
      <c r="M71" s="600">
        <v>127418.14356125215</v>
      </c>
      <c r="N71" s="600">
        <v>61733.965475060875</v>
      </c>
      <c r="O71" s="635">
        <v>2230667.6899230285</v>
      </c>
      <c r="P71" s="598">
        <v>80</v>
      </c>
      <c r="Q71" s="581" t="s">
        <v>139</v>
      </c>
      <c r="R71" s="496">
        <v>27883.346124037856</v>
      </c>
      <c r="S71" s="448">
        <f t="shared" si="16"/>
        <v>-61.770990433120446</v>
      </c>
      <c r="T71" s="448">
        <f t="shared" si="16"/>
        <v>-68</v>
      </c>
      <c r="U71" s="305">
        <f>X71/I71*100</f>
        <v>19.465654896498624</v>
      </c>
      <c r="V71" s="1015">
        <f>O71-F71</f>
        <v>-3604345.3412688924</v>
      </c>
      <c r="W71" s="448">
        <f>P71-G71</f>
        <v>-170</v>
      </c>
      <c r="X71" s="1016">
        <f>R71-I71</f>
        <v>4543.293999270172</v>
      </c>
      <c r="Y71" s="1057"/>
      <c r="Z71" s="1058"/>
    </row>
    <row r="72" spans="1:30" ht="18.75">
      <c r="A72" s="574" t="s">
        <v>44</v>
      </c>
      <c r="B72" s="613">
        <f>SUM(B73:B75)</f>
        <v>20826581.708280366</v>
      </c>
      <c r="C72" s="613">
        <f>SUM(C73:C75)</f>
        <v>73105.36584694755</v>
      </c>
      <c r="D72" s="613">
        <f>SUM(D73:D75)</f>
        <v>1581206.0746947555</v>
      </c>
      <c r="E72" s="613">
        <f>SUM(E73:E75)</f>
        <v>461441.8212639725</v>
      </c>
      <c r="F72" s="613">
        <f>SUM(F73:F75)</f>
        <v>22942334.970086038</v>
      </c>
      <c r="G72" s="636"/>
      <c r="H72" s="637"/>
      <c r="I72" s="638"/>
      <c r="J72" s="574" t="s">
        <v>44</v>
      </c>
      <c r="K72" s="613">
        <f>SUM(K73:K75)</f>
        <v>16690078.235002808</v>
      </c>
      <c r="L72" s="613">
        <f>SUM(L73:L75)</f>
        <v>57741.46583850932</v>
      </c>
      <c r="M72" s="613">
        <f>SUM(M73:M75)</f>
        <v>1157454.8871304349</v>
      </c>
      <c r="N72" s="613">
        <f>SUM(N73:N75)</f>
        <v>433235.68977639754</v>
      </c>
      <c r="O72" s="613">
        <f>SUM(O73:O75)</f>
        <v>18338510.27774815</v>
      </c>
      <c r="P72" s="636"/>
      <c r="Q72" s="637"/>
      <c r="R72" s="638"/>
      <c r="S72" s="448"/>
      <c r="T72" s="448"/>
      <c r="U72" s="305"/>
      <c r="V72" s="1015"/>
      <c r="W72" s="448"/>
      <c r="X72" s="1016"/>
      <c r="Y72" s="1061"/>
      <c r="Z72" s="2"/>
      <c r="AA72" s="457"/>
      <c r="AB72" s="457"/>
      <c r="AC72" s="457"/>
      <c r="AD72" s="457"/>
    </row>
    <row r="73" spans="1:26" ht="37.5">
      <c r="A73" s="471" t="s">
        <v>114</v>
      </c>
      <c r="B73" s="411">
        <v>8511192.9</v>
      </c>
      <c r="C73" s="411">
        <v>13244.43475494411</v>
      </c>
      <c r="D73" s="411">
        <v>273263.4229944111</v>
      </c>
      <c r="E73" s="411">
        <v>83361.10724849527</v>
      </c>
      <c r="F73" s="629">
        <f>SUM(B73:E73)</f>
        <v>8881061.864997849</v>
      </c>
      <c r="G73" s="599">
        <v>30007</v>
      </c>
      <c r="H73" s="581" t="s">
        <v>121</v>
      </c>
      <c r="I73" s="496">
        <v>294.9665698436616</v>
      </c>
      <c r="J73" s="471" t="s">
        <v>225</v>
      </c>
      <c r="K73" s="411">
        <v>11683054.764501965</v>
      </c>
      <c r="L73" s="411">
        <v>40419.026086956525</v>
      </c>
      <c r="M73" s="411">
        <v>810218.4209913043</v>
      </c>
      <c r="N73" s="411">
        <v>303264.98284347827</v>
      </c>
      <c r="O73" s="639">
        <v>12836957.194423703</v>
      </c>
      <c r="P73" s="598">
        <v>25185</v>
      </c>
      <c r="Q73" s="581" t="s">
        <v>226</v>
      </c>
      <c r="R73" s="411">
        <f>O73/P73</f>
        <v>509.7064599731469</v>
      </c>
      <c r="S73" s="448">
        <f aca="true" t="shared" si="18" ref="S73:T75">V73/F73*100</f>
        <v>44.543044396716546</v>
      </c>
      <c r="T73" s="448">
        <f t="shared" si="18"/>
        <v>-16.06958376378845</v>
      </c>
      <c r="U73" s="305">
        <f>X73/I73*100</f>
        <v>72.80143313979679</v>
      </c>
      <c r="V73" s="1015">
        <f aca="true" t="shared" si="19" ref="V73:W75">O73-F73</f>
        <v>3955895.3294258546</v>
      </c>
      <c r="W73" s="448">
        <f t="shared" si="19"/>
        <v>-4822</v>
      </c>
      <c r="X73" s="1016">
        <f>R73-I73</f>
        <v>214.73989012948527</v>
      </c>
      <c r="Y73" s="1057"/>
      <c r="Z73" s="1058"/>
    </row>
    <row r="74" spans="1:26" ht="37.5">
      <c r="A74" s="471" t="s">
        <v>115</v>
      </c>
      <c r="B74" s="411">
        <v>7116653.178902716</v>
      </c>
      <c r="C74" s="411">
        <v>39733.30426483233</v>
      </c>
      <c r="D74" s="411">
        <v>819790.2689832333</v>
      </c>
      <c r="E74" s="411">
        <v>250083.32174548582</v>
      </c>
      <c r="F74" s="629">
        <v>8226260.073896267</v>
      </c>
      <c r="G74" s="599">
        <v>1109</v>
      </c>
      <c r="H74" s="581" t="s">
        <v>153</v>
      </c>
      <c r="I74" s="496">
        <v>7417.727749230178</v>
      </c>
      <c r="J74" s="471" t="s">
        <v>227</v>
      </c>
      <c r="K74" s="411">
        <v>3338015.647000562</v>
      </c>
      <c r="L74" s="411">
        <v>11548.293167701864</v>
      </c>
      <c r="M74" s="411">
        <v>231490.97742608696</v>
      </c>
      <c r="N74" s="411">
        <v>86647.1379552795</v>
      </c>
      <c r="O74" s="639">
        <v>3667702.0555496304</v>
      </c>
      <c r="P74" s="598">
        <v>1417</v>
      </c>
      <c r="Q74" s="581" t="s">
        <v>153</v>
      </c>
      <c r="R74" s="411">
        <v>2588.357131651115</v>
      </c>
      <c r="S74" s="448">
        <f t="shared" si="18"/>
        <v>-55.41470823189684</v>
      </c>
      <c r="T74" s="448">
        <f t="shared" si="18"/>
        <v>27.77276825969342</v>
      </c>
      <c r="U74" s="305">
        <f>X74/I74*100</f>
        <v>-65.10579493943091</v>
      </c>
      <c r="V74" s="1015">
        <f t="shared" si="19"/>
        <v>-4558558.0183466375</v>
      </c>
      <c r="W74" s="448">
        <f t="shared" si="19"/>
        <v>308</v>
      </c>
      <c r="X74" s="1016">
        <f>R74-I74</f>
        <v>-4829.370617579063</v>
      </c>
      <c r="Y74" s="1069"/>
      <c r="Z74" s="1066"/>
    </row>
    <row r="75" spans="1:26" ht="37.5">
      <c r="A75" s="633" t="s">
        <v>116</v>
      </c>
      <c r="B75" s="411">
        <v>5198735.629377647</v>
      </c>
      <c r="C75" s="411">
        <v>20127.62682717111</v>
      </c>
      <c r="D75" s="411">
        <v>488152.3827171111</v>
      </c>
      <c r="E75" s="411">
        <v>127997.3922699914</v>
      </c>
      <c r="F75" s="570">
        <v>5835013.031191921</v>
      </c>
      <c r="G75" s="599">
        <v>250</v>
      </c>
      <c r="H75" s="581" t="s">
        <v>139</v>
      </c>
      <c r="I75" s="634">
        <v>23340.0521247677</v>
      </c>
      <c r="J75" s="471" t="s">
        <v>228</v>
      </c>
      <c r="K75" s="411">
        <v>1669007.823500281</v>
      </c>
      <c r="L75" s="411">
        <v>5774.146583850932</v>
      </c>
      <c r="M75" s="411">
        <v>115745.48871304348</v>
      </c>
      <c r="N75" s="411">
        <v>43323.56897763975</v>
      </c>
      <c r="O75" s="639">
        <v>1833851.0277748152</v>
      </c>
      <c r="P75" s="598">
        <v>100</v>
      </c>
      <c r="Q75" s="581" t="s">
        <v>139</v>
      </c>
      <c r="R75" s="411">
        <v>18338.51027774815</v>
      </c>
      <c r="S75" s="448">
        <f t="shared" si="18"/>
        <v>-68.57160355989447</v>
      </c>
      <c r="T75" s="448">
        <f t="shared" si="18"/>
        <v>-60</v>
      </c>
      <c r="U75" s="305">
        <f>X75/I75*100</f>
        <v>-21.42900889973624</v>
      </c>
      <c r="V75" s="1015">
        <f t="shared" si="19"/>
        <v>-4001162.0034171054</v>
      </c>
      <c r="W75" s="448">
        <f t="shared" si="19"/>
        <v>-150</v>
      </c>
      <c r="X75" s="1016">
        <f>R75-I75</f>
        <v>-5001.541847019547</v>
      </c>
      <c r="Y75" s="1069"/>
      <c r="Z75" s="1066"/>
    </row>
    <row r="76" spans="1:30" ht="18.75">
      <c r="A76" s="582" t="s">
        <v>45</v>
      </c>
      <c r="B76" s="640">
        <f>SUM(B77:B80)</f>
        <v>31575780.243951302</v>
      </c>
      <c r="C76" s="640">
        <f>SUM(C77:C80)</f>
        <v>61671.738598452284</v>
      </c>
      <c r="D76" s="640">
        <f>SUM(D77:D80)</f>
        <v>1552778.2146452286</v>
      </c>
      <c r="E76" s="640">
        <f>SUM(E77:E80)</f>
        <v>1201942.6109352538</v>
      </c>
      <c r="F76" s="640">
        <f>SUM(F77:F80)</f>
        <v>34392172.808130234</v>
      </c>
      <c r="G76" s="641"/>
      <c r="H76" s="642"/>
      <c r="I76" s="643"/>
      <c r="J76" s="582" t="s">
        <v>45</v>
      </c>
      <c r="K76" s="644">
        <f>SUM(K77:K81)</f>
        <v>23435738.16370464</v>
      </c>
      <c r="L76" s="644">
        <f>SUM(L77:L81)</f>
        <v>90358.83516572669</v>
      </c>
      <c r="M76" s="644">
        <f>SUM(M77:M81)</f>
        <v>1402289.8488806605</v>
      </c>
      <c r="N76" s="644">
        <f>SUM(N77:N81)</f>
        <v>1749838.588491945</v>
      </c>
      <c r="O76" s="644">
        <f>SUM(O77:O81)</f>
        <v>26678225.43624297</v>
      </c>
      <c r="P76" s="645"/>
      <c r="Q76" s="643"/>
      <c r="R76" s="643"/>
      <c r="S76" s="448"/>
      <c r="T76" s="448"/>
      <c r="U76" s="305"/>
      <c r="V76" s="1015"/>
      <c r="W76" s="448"/>
      <c r="X76" s="1016"/>
      <c r="Y76" s="1069"/>
      <c r="Z76" s="2"/>
      <c r="AA76" s="646"/>
      <c r="AB76" s="646"/>
      <c r="AC76" s="646"/>
      <c r="AD76" s="646"/>
    </row>
    <row r="77" spans="1:30" ht="37.5">
      <c r="A77" s="471" t="s">
        <v>117</v>
      </c>
      <c r="B77" s="411">
        <v>9599157.792881692</v>
      </c>
      <c r="C77" s="411">
        <v>21757.964600171967</v>
      </c>
      <c r="D77" s="411">
        <v>541193.4992171972</v>
      </c>
      <c r="E77" s="411">
        <v>262134.98997386076</v>
      </c>
      <c r="F77" s="639">
        <v>10424244.24667292</v>
      </c>
      <c r="G77" s="599">
        <v>1</v>
      </c>
      <c r="H77" s="581" t="s">
        <v>146</v>
      </c>
      <c r="I77" s="411">
        <v>10424244.24667292</v>
      </c>
      <c r="J77" s="647" t="s">
        <v>229</v>
      </c>
      <c r="K77" s="570">
        <v>5448779.539680889</v>
      </c>
      <c r="L77" s="570">
        <v>20768.642904347824</v>
      </c>
      <c r="M77" s="570">
        <v>273249.34043892415</v>
      </c>
      <c r="N77" s="570">
        <v>202140.2507937975</v>
      </c>
      <c r="O77" s="648">
        <v>5944937.773817958</v>
      </c>
      <c r="P77" s="649">
        <v>1</v>
      </c>
      <c r="Q77" s="650" t="s">
        <v>146</v>
      </c>
      <c r="R77" s="570">
        <v>5944937.773817958</v>
      </c>
      <c r="S77" s="448">
        <f aca="true" t="shared" si="20" ref="S77:T80">V77/F77*100</f>
        <v>-42.97008365171999</v>
      </c>
      <c r="T77" s="448">
        <f t="shared" si="20"/>
        <v>0</v>
      </c>
      <c r="U77" s="305">
        <f>X77/I77*100</f>
        <v>-42.97008365171999</v>
      </c>
      <c r="V77" s="1015">
        <f aca="true" t="shared" si="21" ref="V77:W80">O77-F77</f>
        <v>-4479306.472854963</v>
      </c>
      <c r="W77" s="448">
        <f t="shared" si="21"/>
        <v>0</v>
      </c>
      <c r="X77" s="1016">
        <f>R77-I77</f>
        <v>-4479306.472854963</v>
      </c>
      <c r="Y77" s="1069"/>
      <c r="Z77" s="2"/>
      <c r="AA77" s="646"/>
      <c r="AB77" s="646"/>
      <c r="AC77" s="646"/>
      <c r="AD77" s="646"/>
    </row>
    <row r="78" spans="1:30" ht="37.5">
      <c r="A78" s="471" t="s">
        <v>118</v>
      </c>
      <c r="B78" s="411">
        <v>5167002.845200534</v>
      </c>
      <c r="C78" s="411">
        <v>16646.157386070507</v>
      </c>
      <c r="D78" s="411">
        <v>425894.5750070509</v>
      </c>
      <c r="E78" s="411">
        <v>484110.81801728316</v>
      </c>
      <c r="F78" s="651">
        <v>6093654.395610939</v>
      </c>
      <c r="G78" s="599">
        <v>12</v>
      </c>
      <c r="H78" s="581" t="s">
        <v>143</v>
      </c>
      <c r="I78" s="411">
        <v>507804.5329675782</v>
      </c>
      <c r="J78" s="471" t="s">
        <v>231</v>
      </c>
      <c r="K78" s="652">
        <v>4336017.513219202</v>
      </c>
      <c r="L78" s="652">
        <v>12965.854280633539</v>
      </c>
      <c r="M78" s="652">
        <v>305294.2561182397</v>
      </c>
      <c r="N78" s="652">
        <v>468569.91756306065</v>
      </c>
      <c r="O78" s="652">
        <v>5122847.541181136</v>
      </c>
      <c r="P78" s="653">
        <v>12</v>
      </c>
      <c r="Q78" s="1049" t="s">
        <v>143</v>
      </c>
      <c r="R78" s="568">
        <v>426903.96176509466</v>
      </c>
      <c r="S78" s="448">
        <f t="shared" si="20"/>
        <v>-15.931439353190813</v>
      </c>
      <c r="T78" s="448">
        <f t="shared" si="20"/>
        <v>0</v>
      </c>
      <c r="U78" s="305">
        <f>X78/I78*100</f>
        <v>-15.93143935319081</v>
      </c>
      <c r="V78" s="1015">
        <f t="shared" si="21"/>
        <v>-970806.8544298029</v>
      </c>
      <c r="W78" s="448">
        <f t="shared" si="21"/>
        <v>0</v>
      </c>
      <c r="X78" s="1016">
        <f>R78-I78</f>
        <v>-80900.57120248355</v>
      </c>
      <c r="Y78" s="1067"/>
      <c r="Z78" s="654"/>
      <c r="AA78" s="655"/>
      <c r="AB78" s="655"/>
      <c r="AC78" s="655"/>
      <c r="AD78" s="655"/>
    </row>
    <row r="79" spans="1:30" s="1071" customFormat="1" ht="37.5">
      <c r="A79" s="656" t="s">
        <v>119</v>
      </c>
      <c r="B79" s="526">
        <v>5496357.572486335</v>
      </c>
      <c r="C79" s="526">
        <v>15397.7145227859</v>
      </c>
      <c r="D79" s="526">
        <v>389939.30027859</v>
      </c>
      <c r="E79" s="526">
        <v>360882.01933654316</v>
      </c>
      <c r="F79" s="657">
        <v>6262576.606624254</v>
      </c>
      <c r="G79" s="658">
        <v>2</v>
      </c>
      <c r="H79" s="659" t="s">
        <v>150</v>
      </c>
      <c r="I79" s="526">
        <f>F79/G79</f>
        <v>3131288.303312127</v>
      </c>
      <c r="J79" s="660" t="s">
        <v>230</v>
      </c>
      <c r="K79" s="661">
        <v>3025074.758518063</v>
      </c>
      <c r="L79" s="661">
        <v>11863.219528571428</v>
      </c>
      <c r="M79" s="661">
        <v>180184.4198469863</v>
      </c>
      <c r="N79" s="661">
        <v>211839.87752518896</v>
      </c>
      <c r="O79" s="662">
        <v>3428962.2754188096</v>
      </c>
      <c r="P79" s="663">
        <v>3</v>
      </c>
      <c r="Q79" s="664" t="s">
        <v>150</v>
      </c>
      <c r="R79" s="665">
        <f>O79/P79</f>
        <v>1142987.4251396032</v>
      </c>
      <c r="S79" s="533">
        <f t="shared" si="20"/>
        <v>-45.24678114449223</v>
      </c>
      <c r="T79" s="666">
        <f t="shared" si="20"/>
        <v>50</v>
      </c>
      <c r="U79" s="667">
        <f>X79/I79*100</f>
        <v>-63.497854096328155</v>
      </c>
      <c r="V79" s="1018">
        <f t="shared" si="21"/>
        <v>-2833614.3312054444</v>
      </c>
      <c r="W79" s="666">
        <f t="shared" si="21"/>
        <v>1</v>
      </c>
      <c r="X79" s="1019">
        <f>R79-I79</f>
        <v>-1988300.8781725238</v>
      </c>
      <c r="Y79" s="1070"/>
      <c r="Z79" s="668"/>
      <c r="AA79" s="669"/>
      <c r="AB79" s="669"/>
      <c r="AC79" s="669"/>
      <c r="AD79" s="669"/>
    </row>
    <row r="80" spans="1:30" ht="37.5">
      <c r="A80" s="471" t="s">
        <v>120</v>
      </c>
      <c r="B80" s="411">
        <v>11313262.03338274</v>
      </c>
      <c r="C80" s="411">
        <v>7869.902089423904</v>
      </c>
      <c r="D80" s="411">
        <v>195750.84014239046</v>
      </c>
      <c r="E80" s="411">
        <v>94814.78360756666</v>
      </c>
      <c r="F80" s="639">
        <v>11611697.55922212</v>
      </c>
      <c r="G80" s="599">
        <v>1</v>
      </c>
      <c r="H80" s="670" t="s">
        <v>150</v>
      </c>
      <c r="I80" s="411">
        <v>11611697.55922212</v>
      </c>
      <c r="J80" s="671" t="s">
        <v>325</v>
      </c>
      <c r="K80" s="672">
        <v>6281688.568136107</v>
      </c>
      <c r="L80" s="672">
        <v>28202.79076521739</v>
      </c>
      <c r="M80" s="672">
        <v>425706.8604366546</v>
      </c>
      <c r="N80" s="672">
        <v>706127.097118119</v>
      </c>
      <c r="O80" s="672">
        <v>7441725.316456097</v>
      </c>
      <c r="P80" s="673">
        <v>3</v>
      </c>
      <c r="Q80" s="674" t="s">
        <v>150</v>
      </c>
      <c r="R80" s="547">
        <v>2480575.1054853657</v>
      </c>
      <c r="S80" s="675">
        <f t="shared" si="20"/>
        <v>-35.91182272444043</v>
      </c>
      <c r="T80" s="675">
        <f t="shared" si="20"/>
        <v>200</v>
      </c>
      <c r="U80" s="675">
        <f>X80/I80*100</f>
        <v>-78.63727424148014</v>
      </c>
      <c r="V80" s="1020">
        <f t="shared" si="21"/>
        <v>-4169972.2427660236</v>
      </c>
      <c r="W80" s="1020">
        <f t="shared" si="21"/>
        <v>2</v>
      </c>
      <c r="X80" s="1020">
        <f>R80-I80</f>
        <v>-9131122.453736756</v>
      </c>
      <c r="Y80" s="1061"/>
      <c r="Z80" s="1062"/>
      <c r="AA80" s="1062"/>
      <c r="AB80" s="1062"/>
      <c r="AC80" s="1062"/>
      <c r="AD80" s="1062"/>
    </row>
    <row r="81" spans="1:30" ht="56.25">
      <c r="A81" s="1084" t="s">
        <v>308</v>
      </c>
      <c r="B81" s="1085"/>
      <c r="C81" s="1085"/>
      <c r="D81" s="1085"/>
      <c r="E81" s="1085"/>
      <c r="F81" s="1085"/>
      <c r="G81" s="1085"/>
      <c r="H81" s="1085"/>
      <c r="I81" s="1086"/>
      <c r="J81" s="676" t="s">
        <v>232</v>
      </c>
      <c r="K81" s="677">
        <v>4344177.784150381</v>
      </c>
      <c r="L81" s="677">
        <v>16558.32768695652</v>
      </c>
      <c r="M81" s="677">
        <v>217854.97203985584</v>
      </c>
      <c r="N81" s="677">
        <v>161161.44549177884</v>
      </c>
      <c r="O81" s="677">
        <v>4739752.5293689715</v>
      </c>
      <c r="P81" s="678">
        <v>944720800</v>
      </c>
      <c r="Q81" s="679" t="s">
        <v>233</v>
      </c>
      <c r="R81" s="677">
        <v>0.005017093441119293</v>
      </c>
      <c r="S81" s="680"/>
      <c r="T81" s="680"/>
      <c r="U81" s="680"/>
      <c r="V81" s="680"/>
      <c r="W81" s="680"/>
      <c r="X81" s="680"/>
      <c r="Y81" s="1061"/>
      <c r="Z81" s="1062"/>
      <c r="AA81" s="1062"/>
      <c r="AB81" s="1062"/>
      <c r="AC81" s="1062"/>
      <c r="AD81" s="1062"/>
    </row>
    <row r="82" spans="1:30" ht="37.5">
      <c r="A82" s="681" t="s">
        <v>46</v>
      </c>
      <c r="B82" s="682">
        <f>SUM(B83)</f>
        <v>5198735.629377647</v>
      </c>
      <c r="C82" s="682">
        <f>SUM(C83)</f>
        <v>20127.62682717111</v>
      </c>
      <c r="D82" s="682">
        <f>SUM(D83)</f>
        <v>488152.3827171111</v>
      </c>
      <c r="E82" s="682">
        <f>SUM(E83)</f>
        <v>127997.3922699914</v>
      </c>
      <c r="F82" s="682">
        <f>SUM(F83)</f>
        <v>5835013.031191921</v>
      </c>
      <c r="G82" s="683"/>
      <c r="H82" s="684"/>
      <c r="I82" s="685"/>
      <c r="J82" s="681" t="s">
        <v>46</v>
      </c>
      <c r="K82" s="686">
        <f>SUM(K83)</f>
        <v>0</v>
      </c>
      <c r="L82" s="686">
        <f>SUM(L83)</f>
        <v>0</v>
      </c>
      <c r="M82" s="686">
        <f>SUM(M83)</f>
        <v>0</v>
      </c>
      <c r="N82" s="686">
        <f>SUM(N83)</f>
        <v>0</v>
      </c>
      <c r="O82" s="686">
        <f>SUM(O83)</f>
        <v>0</v>
      </c>
      <c r="P82" s="683"/>
      <c r="Q82" s="684"/>
      <c r="R82" s="685"/>
      <c r="S82" s="687"/>
      <c r="T82" s="687"/>
      <c r="U82" s="687"/>
      <c r="V82" s="1021"/>
      <c r="W82" s="1021"/>
      <c r="X82" s="1021"/>
      <c r="Y82" s="1061"/>
      <c r="Z82" s="1062"/>
      <c r="AA82" s="1062"/>
      <c r="AB82" s="1062"/>
      <c r="AC82" s="1062"/>
      <c r="AD82" s="1062"/>
    </row>
    <row r="83" spans="1:26" ht="37.5">
      <c r="A83" s="688" t="s">
        <v>116</v>
      </c>
      <c r="B83" s="433">
        <v>5198735.629377647</v>
      </c>
      <c r="C83" s="433">
        <v>20127.62682717111</v>
      </c>
      <c r="D83" s="433">
        <v>488152.3827171111</v>
      </c>
      <c r="E83" s="433">
        <v>127997.3922699914</v>
      </c>
      <c r="F83" s="689">
        <v>5835013.031191921</v>
      </c>
      <c r="G83" s="690">
        <v>250</v>
      </c>
      <c r="H83" s="691" t="s">
        <v>139</v>
      </c>
      <c r="I83" s="692">
        <v>23340.052124767684</v>
      </c>
      <c r="J83" s="693" t="s">
        <v>280</v>
      </c>
      <c r="K83" s="694"/>
      <c r="L83" s="694"/>
      <c r="M83" s="694"/>
      <c r="N83" s="695"/>
      <c r="O83" s="696"/>
      <c r="P83" s="697"/>
      <c r="Q83" s="698"/>
      <c r="R83" s="698"/>
      <c r="S83" s="699"/>
      <c r="T83" s="699"/>
      <c r="U83" s="699"/>
      <c r="V83" s="1022"/>
      <c r="W83" s="1023"/>
      <c r="X83" s="1023"/>
      <c r="Y83" s="1064"/>
      <c r="Z83" s="1065"/>
    </row>
    <row r="84" spans="1:26" ht="18.75">
      <c r="A84" s="700" t="s">
        <v>154</v>
      </c>
      <c r="B84" s="701">
        <f>B82+B76+B72+B66+B63+B51+B49+B47</f>
        <v>187300281.0606584</v>
      </c>
      <c r="C84" s="701">
        <f>C82+C76+C72+C66+C63+C51+C49+C47</f>
        <v>500098.5313585555</v>
      </c>
      <c r="D84" s="701">
        <f>D82+D76+D72+D66+D63+D51+D49+D47</f>
        <v>12582583.560655551</v>
      </c>
      <c r="E84" s="701">
        <f>E82+E76+E72+E66+E63+E51+E49+E47</f>
        <v>16318019.831399577</v>
      </c>
      <c r="F84" s="701">
        <f>F82+F76+F72+F66+F63+F51+F49+F47</f>
        <v>216700982.98407206</v>
      </c>
      <c r="G84" s="702"/>
      <c r="H84" s="703"/>
      <c r="I84" s="704"/>
      <c r="J84" s="700" t="s">
        <v>154</v>
      </c>
      <c r="K84" s="705">
        <f>K76+K72+K66+K63+K51+K49+K47</f>
        <v>123255007.54111198</v>
      </c>
      <c r="L84" s="705">
        <f>L76+L72+L66+L63+L51+L49+L47</f>
        <v>395704.22574613034</v>
      </c>
      <c r="M84" s="705">
        <f>M76+M72+M66+M63+M51+M49+M47</f>
        <v>9581491.351322059</v>
      </c>
      <c r="N84" s="705">
        <f>N76+N72+N66+N63+N51+N49+N47</f>
        <v>12630848.094415404</v>
      </c>
      <c r="O84" s="705">
        <f>O76+O72+O66+O63+O51+O49+O47</f>
        <v>145863051.21259555</v>
      </c>
      <c r="P84" s="706"/>
      <c r="Q84" s="707"/>
      <c r="R84" s="708"/>
      <c r="S84" s="709"/>
      <c r="T84" s="709"/>
      <c r="U84" s="709"/>
      <c r="V84" s="705"/>
      <c r="W84" s="709"/>
      <c r="X84" s="709"/>
      <c r="Y84" s="1064"/>
      <c r="Z84" s="1065"/>
    </row>
    <row r="85" spans="1:26" ht="19.5" thickBot="1">
      <c r="A85" s="710" t="s">
        <v>131</v>
      </c>
      <c r="B85" s="711">
        <f>B84+B45</f>
        <v>782320257.8186111</v>
      </c>
      <c r="C85" s="711">
        <f>C84+C45</f>
        <v>2718700.286509888</v>
      </c>
      <c r="D85" s="711">
        <f>D84+D45</f>
        <v>63304048.44328884</v>
      </c>
      <c r="E85" s="711">
        <f>E84+E45</f>
        <v>83028425.31279701</v>
      </c>
      <c r="F85" s="712">
        <f>F84+F45</f>
        <v>931371431.851207</v>
      </c>
      <c r="G85" s="713"/>
      <c r="H85" s="714"/>
      <c r="I85" s="715"/>
      <c r="J85" s="710" t="s">
        <v>131</v>
      </c>
      <c r="K85" s="716">
        <f>K84+K45</f>
        <v>704903408.54</v>
      </c>
      <c r="L85" s="716">
        <f>L84+L45</f>
        <v>2154958.58</v>
      </c>
      <c r="M85" s="716">
        <f>M84+M45</f>
        <v>60898930.42999998</v>
      </c>
      <c r="N85" s="716">
        <f>N84+N45</f>
        <v>79336278.28000002</v>
      </c>
      <c r="O85" s="717">
        <f>O84+O45</f>
        <v>847293575.8299998</v>
      </c>
      <c r="P85" s="718"/>
      <c r="Q85" s="719"/>
      <c r="R85" s="720"/>
      <c r="S85" s="721"/>
      <c r="T85" s="721"/>
      <c r="U85" s="721"/>
      <c r="V85" s="716"/>
      <c r="W85" s="721"/>
      <c r="X85" s="721"/>
      <c r="Y85" s="1064"/>
      <c r="Z85" s="1065"/>
    </row>
    <row r="86" spans="1:26" ht="19.5" thickTop="1">
      <c r="A86" s="722"/>
      <c r="B86" s="723"/>
      <c r="C86" s="723"/>
      <c r="D86" s="723"/>
      <c r="E86" s="723"/>
      <c r="F86" s="723"/>
      <c r="G86" s="724"/>
      <c r="H86" s="725"/>
      <c r="I86" s="726"/>
      <c r="J86" s="722"/>
      <c r="K86" s="723"/>
      <c r="L86" s="723"/>
      <c r="M86" s="723"/>
      <c r="N86" s="723"/>
      <c r="O86" s="723"/>
      <c r="P86" s="724"/>
      <c r="Q86" s="725"/>
      <c r="R86" s="726"/>
      <c r="S86" s="727"/>
      <c r="T86" s="727"/>
      <c r="U86" s="727"/>
      <c r="V86" s="723"/>
      <c r="W86" s="727"/>
      <c r="X86" s="727"/>
      <c r="Y86" s="1064"/>
      <c r="Z86" s="1065"/>
    </row>
    <row r="87" spans="1:26" ht="18.75">
      <c r="A87" s="731" t="s">
        <v>479</v>
      </c>
      <c r="B87" s="731"/>
      <c r="C87" s="732"/>
      <c r="D87" s="733"/>
      <c r="E87" s="734"/>
      <c r="F87" s="735"/>
      <c r="G87" s="731"/>
      <c r="H87" s="723"/>
      <c r="M87" s="723"/>
      <c r="N87" s="723"/>
      <c r="O87" s="723"/>
      <c r="P87" s="724"/>
      <c r="Q87" s="725"/>
      <c r="R87" s="726"/>
      <c r="S87" s="727"/>
      <c r="T87" s="727"/>
      <c r="U87" s="727"/>
      <c r="V87" s="723"/>
      <c r="W87" s="727"/>
      <c r="X87" s="727"/>
      <c r="Y87" s="1064"/>
      <c r="Z87" s="1065"/>
    </row>
    <row r="88" spans="1:26" ht="18.75">
      <c r="A88" s="731" t="s">
        <v>480</v>
      </c>
      <c r="B88" s="731"/>
      <c r="C88" s="732"/>
      <c r="D88" s="733"/>
      <c r="E88" s="734"/>
      <c r="F88" s="735"/>
      <c r="G88" s="731"/>
      <c r="H88" s="723"/>
      <c r="M88" s="723"/>
      <c r="N88" s="723"/>
      <c r="O88" s="723"/>
      <c r="P88" s="724"/>
      <c r="Q88" s="725"/>
      <c r="R88" s="726"/>
      <c r="S88" s="727"/>
      <c r="T88" s="727"/>
      <c r="U88" s="727"/>
      <c r="V88" s="723"/>
      <c r="W88" s="727"/>
      <c r="X88" s="727"/>
      <c r="Y88" s="1064"/>
      <c r="Z88" s="1065"/>
    </row>
    <row r="89" spans="1:26" ht="18.75">
      <c r="A89" s="736" t="s">
        <v>481</v>
      </c>
      <c r="B89" s="728"/>
      <c r="C89" s="728"/>
      <c r="D89" s="728"/>
      <c r="E89" s="728"/>
      <c r="F89" s="728"/>
      <c r="G89" s="723"/>
      <c r="H89" s="723"/>
      <c r="I89" s="723"/>
      <c r="J89" s="722"/>
      <c r="K89" s="723"/>
      <c r="L89" s="723"/>
      <c r="M89" s="723"/>
      <c r="N89" s="723"/>
      <c r="O89" s="723"/>
      <c r="P89" s="724"/>
      <c r="Q89" s="725"/>
      <c r="R89" s="726"/>
      <c r="S89" s="727"/>
      <c r="T89" s="727"/>
      <c r="U89" s="727"/>
      <c r="V89" s="723"/>
      <c r="W89" s="727"/>
      <c r="X89" s="727"/>
      <c r="Y89" s="1064"/>
      <c r="Z89" s="1065"/>
    </row>
    <row r="90" spans="1:26" ht="24" customHeight="1">
      <c r="A90" s="1077" t="s">
        <v>482</v>
      </c>
      <c r="B90" s="1075" t="s">
        <v>336</v>
      </c>
      <c r="C90" s="739" t="s">
        <v>485</v>
      </c>
      <c r="D90" s="739"/>
      <c r="E90" s="739"/>
      <c r="F90" s="739"/>
      <c r="G90" s="740"/>
      <c r="H90" s="741"/>
      <c r="I90" s="742"/>
      <c r="J90" s="743"/>
      <c r="K90" s="739"/>
      <c r="L90" s="739"/>
      <c r="M90" s="739"/>
      <c r="N90" s="739"/>
      <c r="O90" s="739"/>
      <c r="P90" s="740"/>
      <c r="Q90" s="741"/>
      <c r="R90" s="742"/>
      <c r="S90" s="744"/>
      <c r="T90" s="744"/>
      <c r="U90" s="744"/>
      <c r="V90" s="723"/>
      <c r="W90" s="727"/>
      <c r="X90" s="727"/>
      <c r="Y90" s="1064"/>
      <c r="Z90" s="1065"/>
    </row>
    <row r="91" spans="1:26" ht="18.75">
      <c r="A91" s="1077"/>
      <c r="B91" s="1075"/>
      <c r="C91" s="723" t="s">
        <v>486</v>
      </c>
      <c r="D91" s="723"/>
      <c r="E91" s="723"/>
      <c r="F91" s="723"/>
      <c r="G91" s="724"/>
      <c r="H91" s="725"/>
      <c r="I91" s="726"/>
      <c r="J91" s="722"/>
      <c r="K91" s="723"/>
      <c r="L91" s="723"/>
      <c r="M91" s="723"/>
      <c r="N91" s="723"/>
      <c r="O91" s="723"/>
      <c r="P91" s="724"/>
      <c r="Q91" s="725"/>
      <c r="R91" s="726"/>
      <c r="S91" s="727"/>
      <c r="T91" s="727"/>
      <c r="U91" s="727"/>
      <c r="V91" s="723"/>
      <c r="W91" s="727"/>
      <c r="X91" s="727"/>
      <c r="Y91" s="1064"/>
      <c r="Z91" s="1065"/>
    </row>
    <row r="92" spans="1:26" ht="22.5" customHeight="1">
      <c r="A92" s="1077" t="s">
        <v>483</v>
      </c>
      <c r="B92" s="1075" t="s">
        <v>336</v>
      </c>
      <c r="C92" s="723" t="s">
        <v>484</v>
      </c>
      <c r="D92" s="723"/>
      <c r="E92" s="723"/>
      <c r="F92" s="723"/>
      <c r="G92" s="724"/>
      <c r="H92" s="725"/>
      <c r="I92" s="726"/>
      <c r="J92" s="722"/>
      <c r="K92" s="723"/>
      <c r="L92" s="723"/>
      <c r="M92" s="723"/>
      <c r="N92" s="723"/>
      <c r="O92" s="723"/>
      <c r="P92" s="724"/>
      <c r="Q92" s="725"/>
      <c r="R92" s="726"/>
      <c r="S92" s="727"/>
      <c r="T92" s="727"/>
      <c r="U92" s="727"/>
      <c r="V92" s="723"/>
      <c r="W92" s="727"/>
      <c r="X92" s="727"/>
      <c r="Y92" s="1064"/>
      <c r="Z92" s="1065"/>
    </row>
    <row r="93" spans="1:26" ht="18.75">
      <c r="A93" s="1077"/>
      <c r="B93" s="1075"/>
      <c r="C93" s="723" t="s">
        <v>315</v>
      </c>
      <c r="D93" s="723"/>
      <c r="E93" s="723"/>
      <c r="F93" s="723"/>
      <c r="G93" s="724"/>
      <c r="H93" s="725"/>
      <c r="I93" s="726"/>
      <c r="J93" s="722"/>
      <c r="K93" s="723"/>
      <c r="L93" s="723"/>
      <c r="M93" s="723"/>
      <c r="N93" s="723"/>
      <c r="O93" s="723"/>
      <c r="P93" s="724"/>
      <c r="Q93" s="725"/>
      <c r="R93" s="726"/>
      <c r="S93" s="727"/>
      <c r="T93" s="727"/>
      <c r="U93" s="727"/>
      <c r="V93" s="723"/>
      <c r="W93" s="727"/>
      <c r="X93" s="727"/>
      <c r="Y93" s="1064"/>
      <c r="Z93" s="1065"/>
    </row>
    <row r="94" spans="1:26" ht="27.75" customHeight="1">
      <c r="A94" s="1077" t="s">
        <v>487</v>
      </c>
      <c r="B94" s="1075" t="s">
        <v>336</v>
      </c>
      <c r="C94" s="723" t="s">
        <v>488</v>
      </c>
      <c r="D94" s="723"/>
      <c r="E94" s="723"/>
      <c r="F94" s="723"/>
      <c r="G94" s="724"/>
      <c r="H94" s="725"/>
      <c r="I94" s="726"/>
      <c r="J94" s="722"/>
      <c r="K94" s="723"/>
      <c r="L94" s="723"/>
      <c r="M94" s="723"/>
      <c r="N94" s="723"/>
      <c r="O94" s="723"/>
      <c r="P94" s="724"/>
      <c r="Q94" s="725"/>
      <c r="R94" s="726"/>
      <c r="S94" s="727"/>
      <c r="T94" s="727"/>
      <c r="U94" s="727"/>
      <c r="V94" s="723"/>
      <c r="W94" s="727"/>
      <c r="X94" s="727"/>
      <c r="Y94" s="1064"/>
      <c r="Z94" s="1065"/>
    </row>
    <row r="95" spans="1:26" ht="18.75">
      <c r="A95" s="1077"/>
      <c r="B95" s="1075"/>
      <c r="C95" s="723" t="s">
        <v>316</v>
      </c>
      <c r="D95" s="723"/>
      <c r="E95" s="723"/>
      <c r="F95" s="723"/>
      <c r="G95" s="724"/>
      <c r="H95" s="725"/>
      <c r="I95" s="726"/>
      <c r="J95" s="722"/>
      <c r="K95" s="723"/>
      <c r="L95" s="723"/>
      <c r="M95" s="723"/>
      <c r="N95" s="723"/>
      <c r="O95" s="723"/>
      <c r="P95" s="724"/>
      <c r="Q95" s="725"/>
      <c r="R95" s="726"/>
      <c r="S95" s="729"/>
      <c r="T95" s="729"/>
      <c r="U95" s="729"/>
      <c r="V95" s="1024"/>
      <c r="W95" s="729"/>
      <c r="X95" s="729"/>
      <c r="Y95" s="1064"/>
      <c r="Z95" s="1065"/>
    </row>
    <row r="96" spans="1:26" ht="38.25" customHeight="1">
      <c r="A96" s="738" t="s">
        <v>489</v>
      </c>
      <c r="B96" s="737" t="s">
        <v>336</v>
      </c>
      <c r="C96" s="739" t="s">
        <v>490</v>
      </c>
      <c r="D96" s="723"/>
      <c r="E96" s="723"/>
      <c r="F96" s="723"/>
      <c r="G96" s="724"/>
      <c r="H96" s="725"/>
      <c r="I96" s="726"/>
      <c r="J96" s="722"/>
      <c r="K96" s="723"/>
      <c r="L96" s="723"/>
      <c r="M96" s="723"/>
      <c r="N96" s="723"/>
      <c r="O96" s="723"/>
      <c r="P96" s="724"/>
      <c r="Q96" s="725"/>
      <c r="R96" s="726"/>
      <c r="S96" s="729"/>
      <c r="T96" s="729"/>
      <c r="U96" s="729"/>
      <c r="V96" s="1024"/>
      <c r="W96" s="729"/>
      <c r="X96" s="729"/>
      <c r="Y96" s="1064"/>
      <c r="Z96" s="1065"/>
    </row>
    <row r="97" spans="1:26" ht="24" customHeight="1">
      <c r="A97" s="1077" t="s">
        <v>491</v>
      </c>
      <c r="B97" s="1075" t="s">
        <v>336</v>
      </c>
      <c r="C97" s="723" t="s">
        <v>492</v>
      </c>
      <c r="D97" s="723"/>
      <c r="E97" s="723"/>
      <c r="F97" s="723"/>
      <c r="G97" s="724"/>
      <c r="H97" s="725"/>
      <c r="I97" s="726"/>
      <c r="J97" s="722"/>
      <c r="K97" s="723"/>
      <c r="L97" s="723"/>
      <c r="M97" s="723"/>
      <c r="N97" s="723"/>
      <c r="O97" s="723"/>
      <c r="P97" s="724"/>
      <c r="Q97" s="725"/>
      <c r="R97" s="726"/>
      <c r="S97" s="729"/>
      <c r="T97" s="729"/>
      <c r="U97" s="729"/>
      <c r="V97" s="1024"/>
      <c r="W97" s="729"/>
      <c r="X97" s="729"/>
      <c r="Y97" s="1064"/>
      <c r="Z97" s="1065"/>
    </row>
    <row r="98" spans="1:26" ht="18.75">
      <c r="A98" s="1077"/>
      <c r="B98" s="1075"/>
      <c r="C98" s="723" t="s">
        <v>493</v>
      </c>
      <c r="D98" s="723"/>
      <c r="E98" s="723"/>
      <c r="F98" s="723"/>
      <c r="G98" s="724"/>
      <c r="H98" s="725"/>
      <c r="I98" s="726"/>
      <c r="J98" s="722"/>
      <c r="K98" s="723"/>
      <c r="L98" s="723"/>
      <c r="M98" s="723"/>
      <c r="N98" s="723"/>
      <c r="O98" s="723"/>
      <c r="P98" s="724"/>
      <c r="Q98" s="725"/>
      <c r="R98" s="726"/>
      <c r="S98" s="729"/>
      <c r="T98" s="729"/>
      <c r="U98" s="729"/>
      <c r="V98" s="1024"/>
      <c r="W98" s="729"/>
      <c r="X98" s="729"/>
      <c r="Y98" s="1064"/>
      <c r="Z98" s="1065"/>
    </row>
    <row r="99" spans="1:26" ht="21" customHeight="1">
      <c r="A99" s="1077" t="s">
        <v>494</v>
      </c>
      <c r="B99" s="1075" t="s">
        <v>336</v>
      </c>
      <c r="C99" s="723" t="s">
        <v>495</v>
      </c>
      <c r="D99" s="723"/>
      <c r="E99" s="723"/>
      <c r="F99" s="723"/>
      <c r="G99" s="724"/>
      <c r="H99" s="725"/>
      <c r="I99" s="726"/>
      <c r="J99" s="722"/>
      <c r="K99" s="723"/>
      <c r="L99" s="723"/>
      <c r="M99" s="723"/>
      <c r="N99" s="723"/>
      <c r="O99" s="723"/>
      <c r="P99" s="724"/>
      <c r="Q99" s="725"/>
      <c r="R99" s="726"/>
      <c r="S99" s="729"/>
      <c r="T99" s="729"/>
      <c r="U99" s="729"/>
      <c r="V99" s="1024"/>
      <c r="W99" s="729"/>
      <c r="X99" s="729"/>
      <c r="Y99" s="1064"/>
      <c r="Z99" s="1065"/>
    </row>
    <row r="100" spans="1:26" ht="18.75">
      <c r="A100" s="1077"/>
      <c r="B100" s="1075"/>
      <c r="C100" s="723" t="s">
        <v>317</v>
      </c>
      <c r="D100" s="723"/>
      <c r="E100" s="723"/>
      <c r="F100" s="723"/>
      <c r="G100" s="724"/>
      <c r="H100" s="725"/>
      <c r="I100" s="726"/>
      <c r="J100" s="722"/>
      <c r="K100" s="723"/>
      <c r="L100" s="723"/>
      <c r="M100" s="723"/>
      <c r="N100" s="723"/>
      <c r="O100" s="723"/>
      <c r="P100" s="724"/>
      <c r="Q100" s="725"/>
      <c r="R100" s="726"/>
      <c r="S100" s="729"/>
      <c r="T100" s="729"/>
      <c r="U100" s="729"/>
      <c r="V100" s="1024"/>
      <c r="W100" s="729"/>
      <c r="X100" s="729"/>
      <c r="Y100" s="1064"/>
      <c r="Z100" s="1065"/>
    </row>
    <row r="101" spans="1:26" ht="27.75" customHeight="1">
      <c r="A101" s="1077" t="s">
        <v>496</v>
      </c>
      <c r="B101" s="1075" t="s">
        <v>336</v>
      </c>
      <c r="C101" s="723" t="s">
        <v>497</v>
      </c>
      <c r="D101" s="723"/>
      <c r="E101" s="723"/>
      <c r="F101" s="723"/>
      <c r="G101" s="724"/>
      <c r="H101" s="725"/>
      <c r="I101" s="726"/>
      <c r="J101" s="722"/>
      <c r="K101" s="723"/>
      <c r="L101" s="723"/>
      <c r="M101" s="723"/>
      <c r="N101" s="723"/>
      <c r="O101" s="723"/>
      <c r="P101" s="724"/>
      <c r="Q101" s="725"/>
      <c r="R101" s="726"/>
      <c r="S101" s="729"/>
      <c r="T101" s="729"/>
      <c r="U101" s="729"/>
      <c r="V101" s="1024"/>
      <c r="W101" s="729"/>
      <c r="X101" s="729"/>
      <c r="Y101" s="1064"/>
      <c r="Z101" s="1065"/>
    </row>
    <row r="102" spans="1:26" ht="18.75">
      <c r="A102" s="1077"/>
      <c r="B102" s="1075"/>
      <c r="C102" s="723" t="s">
        <v>498</v>
      </c>
      <c r="D102" s="723"/>
      <c r="E102" s="723"/>
      <c r="F102" s="723"/>
      <c r="G102" s="724"/>
      <c r="H102" s="725"/>
      <c r="I102" s="726"/>
      <c r="J102" s="722"/>
      <c r="K102" s="723"/>
      <c r="L102" s="723"/>
      <c r="M102" s="723"/>
      <c r="N102" s="723"/>
      <c r="O102" s="723"/>
      <c r="P102" s="724"/>
      <c r="Q102" s="725"/>
      <c r="R102" s="726"/>
      <c r="S102" s="729"/>
      <c r="T102" s="729"/>
      <c r="U102" s="729"/>
      <c r="V102" s="1024"/>
      <c r="W102" s="729"/>
      <c r="X102" s="729"/>
      <c r="Y102" s="1064"/>
      <c r="Z102" s="1065"/>
    </row>
    <row r="103" spans="1:26" ht="28.5" customHeight="1">
      <c r="A103" s="1077" t="s">
        <v>499</v>
      </c>
      <c r="B103" s="1075" t="s">
        <v>336</v>
      </c>
      <c r="C103" s="723" t="s">
        <v>500</v>
      </c>
      <c r="D103" s="723"/>
      <c r="E103" s="723"/>
      <c r="F103" s="723"/>
      <c r="G103" s="724"/>
      <c r="H103" s="725"/>
      <c r="I103" s="726"/>
      <c r="J103" s="722"/>
      <c r="K103" s="723"/>
      <c r="L103" s="723"/>
      <c r="M103" s="723"/>
      <c r="N103" s="723"/>
      <c r="O103" s="723"/>
      <c r="P103" s="724"/>
      <c r="Q103" s="725"/>
      <c r="R103" s="726"/>
      <c r="S103" s="729"/>
      <c r="T103" s="729"/>
      <c r="U103" s="729"/>
      <c r="V103" s="1024"/>
      <c r="W103" s="729"/>
      <c r="X103" s="729"/>
      <c r="Y103" s="1064"/>
      <c r="Z103" s="1065"/>
    </row>
    <row r="104" spans="1:26" ht="18.75">
      <c r="A104" s="1077"/>
      <c r="B104" s="1075"/>
      <c r="C104" s="723" t="s">
        <v>318</v>
      </c>
      <c r="D104" s="723"/>
      <c r="E104" s="723"/>
      <c r="F104" s="723"/>
      <c r="G104" s="724"/>
      <c r="H104" s="725"/>
      <c r="I104" s="726"/>
      <c r="J104" s="722"/>
      <c r="K104" s="723"/>
      <c r="L104" s="723"/>
      <c r="M104" s="723"/>
      <c r="N104" s="723"/>
      <c r="O104" s="723"/>
      <c r="P104" s="724"/>
      <c r="Q104" s="725"/>
      <c r="R104" s="726"/>
      <c r="S104" s="729"/>
      <c r="T104" s="729"/>
      <c r="U104" s="729"/>
      <c r="V104" s="1024"/>
      <c r="W104" s="729"/>
      <c r="X104" s="729"/>
      <c r="Y104" s="1064"/>
      <c r="Z104" s="1065"/>
    </row>
    <row r="105" spans="1:26" ht="18.75">
      <c r="A105" s="1077"/>
      <c r="B105" s="1075"/>
      <c r="C105" s="723" t="s">
        <v>319</v>
      </c>
      <c r="D105" s="723"/>
      <c r="E105" s="723"/>
      <c r="F105" s="723"/>
      <c r="G105" s="724"/>
      <c r="H105" s="725"/>
      <c r="I105" s="726"/>
      <c r="J105" s="722"/>
      <c r="K105" s="723"/>
      <c r="L105" s="723"/>
      <c r="M105" s="723"/>
      <c r="N105" s="723"/>
      <c r="O105" s="723"/>
      <c r="P105" s="724"/>
      <c r="Q105" s="725"/>
      <c r="R105" s="726"/>
      <c r="S105" s="729"/>
      <c r="T105" s="729"/>
      <c r="U105" s="729"/>
      <c r="V105" s="1024"/>
      <c r="W105" s="729"/>
      <c r="X105" s="729"/>
      <c r="Y105" s="1064"/>
      <c r="Z105" s="1065"/>
    </row>
    <row r="106" spans="1:26" ht="30" customHeight="1">
      <c r="A106" s="1077" t="s">
        <v>501</v>
      </c>
      <c r="B106" s="1075" t="s">
        <v>336</v>
      </c>
      <c r="C106" s="723" t="s">
        <v>502</v>
      </c>
      <c r="D106" s="723"/>
      <c r="E106" s="723"/>
      <c r="F106" s="723"/>
      <c r="G106" s="724"/>
      <c r="H106" s="725"/>
      <c r="I106" s="726"/>
      <c r="J106" s="722"/>
      <c r="K106" s="723"/>
      <c r="L106" s="723"/>
      <c r="M106" s="723"/>
      <c r="N106" s="723"/>
      <c r="O106" s="723"/>
      <c r="P106" s="724"/>
      <c r="Q106" s="725"/>
      <c r="R106" s="726"/>
      <c r="S106" s="729"/>
      <c r="T106" s="729"/>
      <c r="U106" s="729"/>
      <c r="V106" s="1024"/>
      <c r="W106" s="729"/>
      <c r="X106" s="729"/>
      <c r="Y106" s="1064"/>
      <c r="Z106" s="1065"/>
    </row>
    <row r="107" spans="1:26" ht="18.75">
      <c r="A107" s="1077"/>
      <c r="B107" s="1075"/>
      <c r="C107" s="723" t="s">
        <v>320</v>
      </c>
      <c r="D107" s="723"/>
      <c r="E107" s="723"/>
      <c r="F107" s="723"/>
      <c r="G107" s="724"/>
      <c r="H107" s="725"/>
      <c r="I107" s="726"/>
      <c r="J107" s="722"/>
      <c r="K107" s="723"/>
      <c r="L107" s="723"/>
      <c r="M107" s="723"/>
      <c r="N107" s="723"/>
      <c r="O107" s="723"/>
      <c r="P107" s="724"/>
      <c r="Q107" s="725"/>
      <c r="R107" s="726"/>
      <c r="S107" s="729"/>
      <c r="T107" s="729"/>
      <c r="U107" s="729"/>
      <c r="V107" s="1024"/>
      <c r="W107" s="729"/>
      <c r="X107" s="729"/>
      <c r="Y107" s="1064"/>
      <c r="Z107" s="1065"/>
    </row>
    <row r="108" spans="1:26" ht="30" customHeight="1">
      <c r="A108" s="1077" t="s">
        <v>503</v>
      </c>
      <c r="B108" s="1075" t="s">
        <v>336</v>
      </c>
      <c r="C108" s="723" t="s">
        <v>504</v>
      </c>
      <c r="D108" s="723"/>
      <c r="E108" s="723"/>
      <c r="F108" s="723"/>
      <c r="G108" s="724"/>
      <c r="H108" s="725"/>
      <c r="I108" s="726"/>
      <c r="J108" s="722"/>
      <c r="K108" s="723"/>
      <c r="L108" s="723"/>
      <c r="M108" s="723"/>
      <c r="N108" s="723"/>
      <c r="O108" s="723"/>
      <c r="P108" s="724"/>
      <c r="Q108" s="725"/>
      <c r="R108" s="726"/>
      <c r="S108" s="729"/>
      <c r="T108" s="729"/>
      <c r="U108" s="729"/>
      <c r="V108" s="1024"/>
      <c r="W108" s="729"/>
      <c r="X108" s="729"/>
      <c r="Y108" s="1064"/>
      <c r="Z108" s="1065"/>
    </row>
    <row r="109" spans="1:26" ht="23.25" customHeight="1">
      <c r="A109" s="1077"/>
      <c r="B109" s="1075"/>
      <c r="C109" s="723" t="s">
        <v>321</v>
      </c>
      <c r="D109" s="723"/>
      <c r="E109" s="723"/>
      <c r="F109" s="723"/>
      <c r="G109" s="724"/>
      <c r="H109" s="725"/>
      <c r="I109" s="726"/>
      <c r="J109" s="722"/>
      <c r="K109" s="723"/>
      <c r="L109" s="723"/>
      <c r="M109" s="723"/>
      <c r="N109" s="723"/>
      <c r="O109" s="723"/>
      <c r="P109" s="724"/>
      <c r="Q109" s="725"/>
      <c r="R109" s="726"/>
      <c r="S109" s="729"/>
      <c r="T109" s="729"/>
      <c r="U109" s="729"/>
      <c r="V109" s="1024"/>
      <c r="W109" s="729"/>
      <c r="X109" s="729"/>
      <c r="Y109" s="1064"/>
      <c r="Z109" s="1065"/>
    </row>
    <row r="110" spans="1:26" ht="25.5" customHeight="1">
      <c r="A110" s="1077" t="s">
        <v>505</v>
      </c>
      <c r="B110" s="1075" t="s">
        <v>336</v>
      </c>
      <c r="C110" s="723" t="s">
        <v>506</v>
      </c>
      <c r="D110" s="723"/>
      <c r="E110" s="723"/>
      <c r="F110" s="723"/>
      <c r="G110" s="724"/>
      <c r="H110" s="725"/>
      <c r="I110" s="726"/>
      <c r="J110" s="722"/>
      <c r="K110" s="723"/>
      <c r="L110" s="723"/>
      <c r="M110" s="723"/>
      <c r="N110" s="723"/>
      <c r="O110" s="723"/>
      <c r="P110" s="724"/>
      <c r="Q110" s="725"/>
      <c r="R110" s="726"/>
      <c r="S110" s="729"/>
      <c r="T110" s="729"/>
      <c r="U110" s="729"/>
      <c r="V110" s="1024"/>
      <c r="W110" s="729"/>
      <c r="X110" s="729"/>
      <c r="Y110" s="1064"/>
      <c r="Z110" s="1065"/>
    </row>
    <row r="111" spans="1:26" ht="18.75">
      <c r="A111" s="1077"/>
      <c r="B111" s="1075"/>
      <c r="C111" s="723" t="s">
        <v>322</v>
      </c>
      <c r="D111" s="723"/>
      <c r="E111" s="723"/>
      <c r="F111" s="723"/>
      <c r="G111" s="724"/>
      <c r="H111" s="725"/>
      <c r="I111" s="726"/>
      <c r="J111" s="722"/>
      <c r="K111" s="723"/>
      <c r="L111" s="723"/>
      <c r="M111" s="723"/>
      <c r="N111" s="723"/>
      <c r="O111" s="723"/>
      <c r="P111" s="724"/>
      <c r="Q111" s="725"/>
      <c r="R111" s="726"/>
      <c r="S111" s="729"/>
      <c r="T111" s="729"/>
      <c r="U111" s="729"/>
      <c r="V111" s="1024"/>
      <c r="W111" s="729"/>
      <c r="X111" s="729"/>
      <c r="Y111" s="1064"/>
      <c r="Z111" s="1065"/>
    </row>
    <row r="112" spans="1:26" ht="25.5" customHeight="1">
      <c r="A112" s="1077" t="s">
        <v>507</v>
      </c>
      <c r="B112" s="1075" t="s">
        <v>336</v>
      </c>
      <c r="C112" s="723" t="s">
        <v>508</v>
      </c>
      <c r="D112" s="723"/>
      <c r="E112" s="723"/>
      <c r="F112" s="723"/>
      <c r="G112" s="724"/>
      <c r="H112" s="725"/>
      <c r="I112" s="726"/>
      <c r="J112" s="722"/>
      <c r="K112" s="723"/>
      <c r="L112" s="723"/>
      <c r="M112" s="723"/>
      <c r="N112" s="723"/>
      <c r="O112" s="723"/>
      <c r="P112" s="724"/>
      <c r="Q112" s="725"/>
      <c r="R112" s="726"/>
      <c r="S112" s="729"/>
      <c r="T112" s="729"/>
      <c r="U112" s="729"/>
      <c r="V112" s="1024"/>
      <c r="W112" s="729"/>
      <c r="X112" s="729"/>
      <c r="Y112" s="1064"/>
      <c r="Z112" s="1065"/>
    </row>
    <row r="113" spans="1:26" ht="18.75">
      <c r="A113" s="1077"/>
      <c r="B113" s="1075"/>
      <c r="C113" s="723" t="s">
        <v>323</v>
      </c>
      <c r="D113" s="723"/>
      <c r="E113" s="723"/>
      <c r="F113" s="723"/>
      <c r="G113" s="724"/>
      <c r="H113" s="725"/>
      <c r="I113" s="726"/>
      <c r="J113" s="722"/>
      <c r="K113" s="723"/>
      <c r="L113" s="723"/>
      <c r="M113" s="723"/>
      <c r="N113" s="723"/>
      <c r="O113" s="723"/>
      <c r="P113" s="724"/>
      <c r="Q113" s="725"/>
      <c r="R113" s="726"/>
      <c r="S113" s="729"/>
      <c r="T113" s="729"/>
      <c r="U113" s="729"/>
      <c r="V113" s="1024"/>
      <c r="W113" s="729"/>
      <c r="X113" s="729"/>
      <c r="Y113" s="1064"/>
      <c r="Z113" s="1065"/>
    </row>
    <row r="114" spans="1:26" ht="18.75">
      <c r="A114" s="1078" t="s">
        <v>509</v>
      </c>
      <c r="B114" s="1075" t="s">
        <v>336</v>
      </c>
      <c r="C114" s="723" t="s">
        <v>510</v>
      </c>
      <c r="D114" s="723"/>
      <c r="E114" s="723"/>
      <c r="F114" s="723"/>
      <c r="G114" s="724"/>
      <c r="H114" s="725"/>
      <c r="I114" s="726"/>
      <c r="J114" s="722"/>
      <c r="K114" s="723"/>
      <c r="L114" s="723"/>
      <c r="M114" s="723"/>
      <c r="N114" s="723"/>
      <c r="O114" s="723"/>
      <c r="P114" s="724"/>
      <c r="Q114" s="725"/>
      <c r="R114" s="726"/>
      <c r="S114" s="729"/>
      <c r="T114" s="729"/>
      <c r="U114" s="729"/>
      <c r="V114" s="1024"/>
      <c r="W114" s="729"/>
      <c r="X114" s="729"/>
      <c r="Y114" s="1064"/>
      <c r="Z114" s="1065"/>
    </row>
    <row r="115" spans="1:26" ht="18.75">
      <c r="A115" s="1078"/>
      <c r="B115" s="1075"/>
      <c r="C115" s="723" t="s">
        <v>511</v>
      </c>
      <c r="D115" s="723"/>
      <c r="E115" s="723"/>
      <c r="F115" s="723"/>
      <c r="G115" s="724"/>
      <c r="H115" s="725"/>
      <c r="I115" s="726"/>
      <c r="J115" s="722"/>
      <c r="K115" s="723"/>
      <c r="L115" s="723"/>
      <c r="M115" s="723"/>
      <c r="N115" s="723"/>
      <c r="O115" s="723"/>
      <c r="P115" s="724"/>
      <c r="Q115" s="725"/>
      <c r="R115" s="726"/>
      <c r="S115" s="729"/>
      <c r="T115" s="729"/>
      <c r="U115" s="729"/>
      <c r="V115" s="1024"/>
      <c r="W115" s="729"/>
      <c r="X115" s="729"/>
      <c r="Y115" s="1064"/>
      <c r="Z115" s="1065"/>
    </row>
    <row r="116" spans="1:26" ht="18.75">
      <c r="A116" s="1078"/>
      <c r="B116" s="1075"/>
      <c r="C116" s="723" t="s">
        <v>512</v>
      </c>
      <c r="D116" s="723"/>
      <c r="E116" s="723"/>
      <c r="F116" s="723"/>
      <c r="G116" s="724"/>
      <c r="H116" s="725"/>
      <c r="I116" s="726"/>
      <c r="J116" s="722"/>
      <c r="K116" s="723"/>
      <c r="L116" s="723"/>
      <c r="M116" s="723"/>
      <c r="N116" s="723"/>
      <c r="O116" s="723"/>
      <c r="P116" s="724"/>
      <c r="Q116" s="725"/>
      <c r="R116" s="726"/>
      <c r="S116" s="729"/>
      <c r="T116" s="729"/>
      <c r="U116" s="729"/>
      <c r="V116" s="1024"/>
      <c r="W116" s="729"/>
      <c r="X116" s="729"/>
      <c r="Y116" s="1064"/>
      <c r="Z116" s="1065"/>
    </row>
    <row r="117" spans="1:26" ht="18.75">
      <c r="A117" s="1078"/>
      <c r="B117" s="1075"/>
      <c r="C117" s="723" t="s">
        <v>513</v>
      </c>
      <c r="D117" s="723"/>
      <c r="E117" s="723"/>
      <c r="F117" s="723"/>
      <c r="G117" s="724"/>
      <c r="H117" s="725"/>
      <c r="I117" s="726"/>
      <c r="J117" s="722"/>
      <c r="K117" s="723"/>
      <c r="L117" s="723"/>
      <c r="M117" s="723"/>
      <c r="N117" s="723"/>
      <c r="O117" s="723"/>
      <c r="P117" s="724"/>
      <c r="Q117" s="725"/>
      <c r="R117" s="726"/>
      <c r="S117" s="729"/>
      <c r="T117" s="729"/>
      <c r="U117" s="729"/>
      <c r="V117" s="1024"/>
      <c r="W117" s="729"/>
      <c r="X117" s="729"/>
      <c r="Y117" s="1064"/>
      <c r="Z117" s="1065"/>
    </row>
    <row r="118" spans="1:26" ht="18.75">
      <c r="A118" s="1078"/>
      <c r="B118" s="1075"/>
      <c r="C118" s="723" t="s">
        <v>514</v>
      </c>
      <c r="D118" s="723"/>
      <c r="E118" s="723"/>
      <c r="F118" s="723"/>
      <c r="G118" s="724"/>
      <c r="H118" s="725"/>
      <c r="I118" s="726"/>
      <c r="J118" s="722"/>
      <c r="K118" s="723"/>
      <c r="L118" s="723"/>
      <c r="M118" s="723"/>
      <c r="N118" s="723"/>
      <c r="O118" s="723"/>
      <c r="P118" s="724"/>
      <c r="Q118" s="725"/>
      <c r="R118" s="726"/>
      <c r="S118" s="729"/>
      <c r="T118" s="729"/>
      <c r="U118" s="729"/>
      <c r="V118" s="1024"/>
      <c r="W118" s="729"/>
      <c r="X118" s="729"/>
      <c r="Y118" s="1064"/>
      <c r="Z118" s="1065"/>
    </row>
    <row r="119" spans="1:26" ht="18.75">
      <c r="A119" s="1078"/>
      <c r="B119" s="1075"/>
      <c r="C119" s="723" t="s">
        <v>514</v>
      </c>
      <c r="D119" s="723"/>
      <c r="E119" s="723"/>
      <c r="F119" s="723"/>
      <c r="G119" s="724"/>
      <c r="H119" s="725"/>
      <c r="I119" s="726"/>
      <c r="J119" s="722"/>
      <c r="K119" s="723"/>
      <c r="L119" s="723"/>
      <c r="M119" s="723"/>
      <c r="N119" s="723"/>
      <c r="O119" s="723"/>
      <c r="P119" s="724"/>
      <c r="Q119" s="725"/>
      <c r="R119" s="726"/>
      <c r="S119" s="729"/>
      <c r="T119" s="729"/>
      <c r="U119" s="729"/>
      <c r="V119" s="1024"/>
      <c r="W119" s="729"/>
      <c r="X119" s="729"/>
      <c r="Y119" s="1064"/>
      <c r="Z119" s="1065"/>
    </row>
    <row r="120" spans="1:26" ht="18.75">
      <c r="A120" s="1078"/>
      <c r="B120" s="1075"/>
      <c r="C120" s="723" t="s">
        <v>515</v>
      </c>
      <c r="D120" s="723"/>
      <c r="E120" s="723"/>
      <c r="F120" s="723"/>
      <c r="G120" s="724"/>
      <c r="H120" s="725"/>
      <c r="I120" s="726"/>
      <c r="J120" s="722"/>
      <c r="K120" s="723"/>
      <c r="L120" s="723"/>
      <c r="M120" s="723"/>
      <c r="N120" s="723"/>
      <c r="O120" s="723"/>
      <c r="P120" s="724"/>
      <c r="Q120" s="725"/>
      <c r="R120" s="726"/>
      <c r="S120" s="729"/>
      <c r="T120" s="729"/>
      <c r="U120" s="729"/>
      <c r="V120" s="1024"/>
      <c r="W120" s="729"/>
      <c r="X120" s="729"/>
      <c r="Y120" s="1064"/>
      <c r="Z120" s="1065"/>
    </row>
    <row r="121" spans="1:26" ht="18.75">
      <c r="A121" s="1079" t="s">
        <v>516</v>
      </c>
      <c r="B121" s="1075" t="s">
        <v>336</v>
      </c>
      <c r="C121" s="723" t="s">
        <v>517</v>
      </c>
      <c r="D121" s="723"/>
      <c r="E121" s="723"/>
      <c r="F121" s="723"/>
      <c r="G121" s="724"/>
      <c r="H121" s="725"/>
      <c r="I121" s="726"/>
      <c r="J121" s="722"/>
      <c r="K121" s="723"/>
      <c r="L121" s="723"/>
      <c r="M121" s="723"/>
      <c r="N121" s="723"/>
      <c r="O121" s="723"/>
      <c r="P121" s="724"/>
      <c r="Q121" s="725"/>
      <c r="R121" s="726"/>
      <c r="S121" s="729"/>
      <c r="T121" s="729"/>
      <c r="U121" s="729"/>
      <c r="V121" s="1024"/>
      <c r="W121" s="729"/>
      <c r="X121" s="729"/>
      <c r="Y121" s="1064"/>
      <c r="Z121" s="1065"/>
    </row>
    <row r="122" spans="1:26" ht="18.75">
      <c r="A122" s="1079"/>
      <c r="B122" s="1075"/>
      <c r="C122" s="723" t="s">
        <v>518</v>
      </c>
      <c r="D122" s="723"/>
      <c r="E122" s="723"/>
      <c r="F122" s="723"/>
      <c r="G122" s="724"/>
      <c r="H122" s="725"/>
      <c r="I122" s="726"/>
      <c r="J122" s="722"/>
      <c r="K122" s="723"/>
      <c r="L122" s="723"/>
      <c r="M122" s="723"/>
      <c r="N122" s="723"/>
      <c r="O122" s="723"/>
      <c r="P122" s="724"/>
      <c r="Q122" s="725"/>
      <c r="R122" s="726"/>
      <c r="S122" s="729"/>
      <c r="T122" s="729"/>
      <c r="U122" s="729"/>
      <c r="V122" s="1024"/>
      <c r="W122" s="729"/>
      <c r="X122" s="729"/>
      <c r="Y122" s="1064"/>
      <c r="Z122" s="1065"/>
    </row>
    <row r="123" spans="1:26" ht="18.75">
      <c r="A123" s="1079"/>
      <c r="B123" s="1075"/>
      <c r="C123" s="723" t="s">
        <v>327</v>
      </c>
      <c r="D123" s="723"/>
      <c r="E123" s="723"/>
      <c r="F123" s="723"/>
      <c r="G123" s="724"/>
      <c r="H123" s="725"/>
      <c r="I123" s="726"/>
      <c r="J123" s="722"/>
      <c r="K123" s="723"/>
      <c r="L123" s="723"/>
      <c r="M123" s="723"/>
      <c r="N123" s="723"/>
      <c r="O123" s="723"/>
      <c r="P123" s="724"/>
      <c r="Q123" s="725"/>
      <c r="R123" s="726"/>
      <c r="S123" s="729"/>
      <c r="T123" s="729"/>
      <c r="U123" s="729"/>
      <c r="V123" s="1024"/>
      <c r="W123" s="729"/>
      <c r="X123" s="729"/>
      <c r="Y123" s="1064"/>
      <c r="Z123" s="1065"/>
    </row>
    <row r="124" spans="1:26" ht="18.75">
      <c r="A124" s="1078" t="s">
        <v>519</v>
      </c>
      <c r="B124" s="1075" t="s">
        <v>336</v>
      </c>
      <c r="C124" s="723" t="s">
        <v>520</v>
      </c>
      <c r="D124" s="723"/>
      <c r="E124" s="723"/>
      <c r="F124" s="723"/>
      <c r="G124" s="724"/>
      <c r="H124" s="725"/>
      <c r="I124" s="726"/>
      <c r="J124" s="722"/>
      <c r="K124" s="723"/>
      <c r="L124" s="723"/>
      <c r="M124" s="723"/>
      <c r="N124" s="723"/>
      <c r="O124" s="723"/>
      <c r="P124" s="724"/>
      <c r="Q124" s="725"/>
      <c r="R124" s="726"/>
      <c r="S124" s="729"/>
      <c r="T124" s="729"/>
      <c r="U124" s="729"/>
      <c r="V124" s="1024"/>
      <c r="W124" s="729"/>
      <c r="X124" s="729"/>
      <c r="Y124" s="1064"/>
      <c r="Z124" s="1065"/>
    </row>
    <row r="125" spans="1:26" ht="18.75">
      <c r="A125" s="1078"/>
      <c r="B125" s="1075"/>
      <c r="C125" s="723" t="s">
        <v>328</v>
      </c>
      <c r="D125" s="723"/>
      <c r="E125" s="723"/>
      <c r="F125" s="723"/>
      <c r="G125" s="724"/>
      <c r="H125" s="725"/>
      <c r="I125" s="726"/>
      <c r="J125" s="722"/>
      <c r="K125" s="723"/>
      <c r="L125" s="723"/>
      <c r="M125" s="723"/>
      <c r="N125" s="723"/>
      <c r="O125" s="723"/>
      <c r="P125" s="724"/>
      <c r="Q125" s="725"/>
      <c r="R125" s="726"/>
      <c r="S125" s="729"/>
      <c r="T125" s="729"/>
      <c r="U125" s="729"/>
      <c r="V125" s="1024"/>
      <c r="W125" s="729"/>
      <c r="X125" s="729"/>
      <c r="Y125" s="1064"/>
      <c r="Z125" s="1065"/>
    </row>
    <row r="126" spans="1:26" ht="18.75">
      <c r="A126" s="1078" t="s">
        <v>521</v>
      </c>
      <c r="B126" s="1075" t="s">
        <v>336</v>
      </c>
      <c r="C126" s="723" t="s">
        <v>522</v>
      </c>
      <c r="D126" s="723"/>
      <c r="E126" s="723"/>
      <c r="F126" s="723"/>
      <c r="G126" s="724"/>
      <c r="H126" s="725"/>
      <c r="I126" s="726"/>
      <c r="J126" s="722"/>
      <c r="K126" s="723"/>
      <c r="L126" s="723"/>
      <c r="M126" s="723"/>
      <c r="N126" s="723"/>
      <c r="O126" s="723"/>
      <c r="P126" s="724"/>
      <c r="Q126" s="725"/>
      <c r="R126" s="726"/>
      <c r="S126" s="729"/>
      <c r="T126" s="729"/>
      <c r="U126" s="729"/>
      <c r="V126" s="1024"/>
      <c r="W126" s="729"/>
      <c r="X126" s="729"/>
      <c r="Y126" s="1064"/>
      <c r="Z126" s="1065"/>
    </row>
    <row r="127" spans="1:26" ht="18.75">
      <c r="A127" s="1078"/>
      <c r="B127" s="1075"/>
      <c r="C127" s="723" t="s">
        <v>329</v>
      </c>
      <c r="D127" s="723"/>
      <c r="E127" s="723"/>
      <c r="F127" s="723"/>
      <c r="G127" s="724"/>
      <c r="H127" s="725"/>
      <c r="I127" s="726"/>
      <c r="J127" s="722"/>
      <c r="K127" s="723"/>
      <c r="L127" s="723"/>
      <c r="M127" s="723"/>
      <c r="N127" s="723"/>
      <c r="O127" s="723"/>
      <c r="P127" s="724"/>
      <c r="Q127" s="725"/>
      <c r="R127" s="726"/>
      <c r="S127" s="729"/>
      <c r="T127" s="729"/>
      <c r="U127" s="729"/>
      <c r="V127" s="1024"/>
      <c r="W127" s="729"/>
      <c r="X127" s="729"/>
      <c r="Y127" s="1064"/>
      <c r="Z127" s="1065"/>
    </row>
    <row r="128" spans="1:26" ht="24" customHeight="1">
      <c r="A128" s="1077" t="s">
        <v>523</v>
      </c>
      <c r="B128" s="1075" t="s">
        <v>336</v>
      </c>
      <c r="C128" s="723" t="s">
        <v>524</v>
      </c>
      <c r="D128" s="723"/>
      <c r="E128" s="723"/>
      <c r="F128" s="723"/>
      <c r="G128" s="724"/>
      <c r="H128" s="725"/>
      <c r="I128" s="726"/>
      <c r="J128" s="722"/>
      <c r="K128" s="723"/>
      <c r="L128" s="723"/>
      <c r="M128" s="723"/>
      <c r="N128" s="723"/>
      <c r="O128" s="723"/>
      <c r="P128" s="724"/>
      <c r="Q128" s="725"/>
      <c r="R128" s="726"/>
      <c r="S128" s="729"/>
      <c r="T128" s="729"/>
      <c r="U128" s="729"/>
      <c r="V128" s="1024"/>
      <c r="W128" s="729"/>
      <c r="X128" s="729"/>
      <c r="Y128" s="1064"/>
      <c r="Z128" s="1065"/>
    </row>
    <row r="129" spans="1:26" ht="18.75">
      <c r="A129" s="1077"/>
      <c r="B129" s="1075"/>
      <c r="C129" s="723" t="s">
        <v>330</v>
      </c>
      <c r="D129" s="723"/>
      <c r="E129" s="723"/>
      <c r="F129" s="723"/>
      <c r="G129" s="724"/>
      <c r="H129" s="725"/>
      <c r="I129" s="726"/>
      <c r="J129" s="722"/>
      <c r="K129" s="723"/>
      <c r="L129" s="723"/>
      <c r="M129" s="723"/>
      <c r="N129" s="723"/>
      <c r="O129" s="723"/>
      <c r="P129" s="724"/>
      <c r="Q129" s="725"/>
      <c r="R129" s="726"/>
      <c r="S129" s="729"/>
      <c r="T129" s="729"/>
      <c r="U129" s="729"/>
      <c r="V129" s="1024"/>
      <c r="W129" s="729"/>
      <c r="X129" s="729"/>
      <c r="Y129" s="1064"/>
      <c r="Z129" s="1065"/>
    </row>
    <row r="130" spans="1:26" ht="18.75">
      <c r="A130" s="1077"/>
      <c r="B130" s="1075"/>
      <c r="C130" s="723" t="s">
        <v>331</v>
      </c>
      <c r="D130" s="723"/>
      <c r="E130" s="723"/>
      <c r="F130" s="723"/>
      <c r="G130" s="724"/>
      <c r="H130" s="725"/>
      <c r="I130" s="726"/>
      <c r="J130" s="722"/>
      <c r="K130" s="723"/>
      <c r="L130" s="723"/>
      <c r="M130" s="723"/>
      <c r="N130" s="723"/>
      <c r="O130" s="723"/>
      <c r="P130" s="724"/>
      <c r="Q130" s="725"/>
      <c r="R130" s="726"/>
      <c r="S130" s="729"/>
      <c r="T130" s="729"/>
      <c r="U130" s="729"/>
      <c r="V130" s="1024"/>
      <c r="W130" s="729"/>
      <c r="X130" s="729"/>
      <c r="Y130" s="1064"/>
      <c r="Z130" s="1065"/>
    </row>
    <row r="131" spans="1:26" ht="24.75" customHeight="1">
      <c r="A131" s="1077" t="s">
        <v>525</v>
      </c>
      <c r="B131" s="1075" t="s">
        <v>336</v>
      </c>
      <c r="C131" s="723" t="s">
        <v>526</v>
      </c>
      <c r="D131" s="723"/>
      <c r="E131" s="723"/>
      <c r="F131" s="723"/>
      <c r="G131" s="724"/>
      <c r="H131" s="725"/>
      <c r="I131" s="726"/>
      <c r="J131" s="722"/>
      <c r="K131" s="723"/>
      <c r="L131" s="723"/>
      <c r="M131" s="723"/>
      <c r="N131" s="723"/>
      <c r="O131" s="723"/>
      <c r="P131" s="724"/>
      <c r="Q131" s="725"/>
      <c r="R131" s="726"/>
      <c r="S131" s="729"/>
      <c r="T131" s="729"/>
      <c r="U131" s="729"/>
      <c r="V131" s="1024"/>
      <c r="W131" s="729"/>
      <c r="X131" s="729"/>
      <c r="Y131" s="1064"/>
      <c r="Z131" s="1065"/>
    </row>
    <row r="132" spans="1:26" ht="18.75">
      <c r="A132" s="1077"/>
      <c r="B132" s="1075"/>
      <c r="C132" s="723" t="s">
        <v>527</v>
      </c>
      <c r="D132" s="723"/>
      <c r="E132" s="723"/>
      <c r="F132" s="723"/>
      <c r="G132" s="724"/>
      <c r="H132" s="725"/>
      <c r="I132" s="726"/>
      <c r="J132" s="722"/>
      <c r="K132" s="723"/>
      <c r="L132" s="723"/>
      <c r="M132" s="723"/>
      <c r="N132" s="723"/>
      <c r="O132" s="723"/>
      <c r="P132" s="724"/>
      <c r="Q132" s="725"/>
      <c r="R132" s="726"/>
      <c r="S132" s="729"/>
      <c r="T132" s="729"/>
      <c r="U132" s="729"/>
      <c r="V132" s="1024"/>
      <c r="W132" s="729"/>
      <c r="X132" s="729"/>
      <c r="Y132" s="1064"/>
      <c r="Z132" s="1065"/>
    </row>
    <row r="133" spans="1:26" ht="18.75">
      <c r="A133" s="1077"/>
      <c r="B133" s="1075"/>
      <c r="C133" s="723" t="s">
        <v>332</v>
      </c>
      <c r="D133" s="723"/>
      <c r="E133" s="723"/>
      <c r="F133" s="723"/>
      <c r="G133" s="724"/>
      <c r="H133" s="725"/>
      <c r="I133" s="726"/>
      <c r="J133" s="722"/>
      <c r="K133" s="723"/>
      <c r="L133" s="723"/>
      <c r="M133" s="723"/>
      <c r="N133" s="723"/>
      <c r="O133" s="723"/>
      <c r="P133" s="724"/>
      <c r="Q133" s="725"/>
      <c r="R133" s="726"/>
      <c r="S133" s="729"/>
      <c r="T133" s="729"/>
      <c r="U133" s="729"/>
      <c r="V133" s="1024"/>
      <c r="W133" s="729"/>
      <c r="X133" s="729"/>
      <c r="Y133" s="1064"/>
      <c r="Z133" s="1065"/>
    </row>
    <row r="134" spans="1:26" ht="27" customHeight="1">
      <c r="A134" s="1077" t="s">
        <v>528</v>
      </c>
      <c r="B134" s="1075" t="s">
        <v>336</v>
      </c>
      <c r="C134" s="723" t="s">
        <v>529</v>
      </c>
      <c r="D134" s="723"/>
      <c r="E134" s="723"/>
      <c r="F134" s="723"/>
      <c r="G134" s="724"/>
      <c r="H134" s="725"/>
      <c r="I134" s="726"/>
      <c r="J134" s="722"/>
      <c r="K134" s="723"/>
      <c r="L134" s="723"/>
      <c r="M134" s="723"/>
      <c r="N134" s="723"/>
      <c r="O134" s="723"/>
      <c r="P134" s="724"/>
      <c r="Q134" s="725"/>
      <c r="R134" s="726"/>
      <c r="S134" s="729"/>
      <c r="T134" s="729"/>
      <c r="U134" s="729"/>
      <c r="V134" s="1024"/>
      <c r="W134" s="729"/>
      <c r="X134" s="729"/>
      <c r="Y134" s="1064"/>
      <c r="Z134" s="1065"/>
    </row>
    <row r="135" spans="1:26" ht="18.75">
      <c r="A135" s="1077"/>
      <c r="B135" s="1075"/>
      <c r="C135" s="723" t="s">
        <v>324</v>
      </c>
      <c r="D135" s="723"/>
      <c r="E135" s="723"/>
      <c r="F135" s="723"/>
      <c r="G135" s="724"/>
      <c r="H135" s="725"/>
      <c r="I135" s="726"/>
      <c r="J135" s="722"/>
      <c r="K135" s="723"/>
      <c r="L135" s="723"/>
      <c r="M135" s="723"/>
      <c r="N135" s="723"/>
      <c r="O135" s="723"/>
      <c r="P135" s="724"/>
      <c r="Q135" s="725"/>
      <c r="R135" s="726"/>
      <c r="S135" s="729"/>
      <c r="T135" s="729"/>
      <c r="U135" s="729"/>
      <c r="V135" s="1024"/>
      <c r="W135" s="729"/>
      <c r="X135" s="729"/>
      <c r="Y135" s="1064"/>
      <c r="Z135" s="1065"/>
    </row>
    <row r="136" spans="1:26" ht="18.75">
      <c r="A136" s="1078" t="s">
        <v>530</v>
      </c>
      <c r="B136" s="1075" t="s">
        <v>336</v>
      </c>
      <c r="C136" s="723" t="s">
        <v>531</v>
      </c>
      <c r="D136" s="723"/>
      <c r="E136" s="723"/>
      <c r="F136" s="723"/>
      <c r="G136" s="724"/>
      <c r="H136" s="725"/>
      <c r="I136" s="726"/>
      <c r="J136" s="722"/>
      <c r="K136" s="723"/>
      <c r="L136" s="723"/>
      <c r="M136" s="723"/>
      <c r="N136" s="723"/>
      <c r="O136" s="723"/>
      <c r="P136" s="724"/>
      <c r="Q136" s="725"/>
      <c r="R136" s="726"/>
      <c r="S136" s="729"/>
      <c r="T136" s="729"/>
      <c r="U136" s="729"/>
      <c r="V136" s="1024"/>
      <c r="W136" s="729"/>
      <c r="X136" s="729"/>
      <c r="Y136" s="1064"/>
      <c r="Z136" s="1065"/>
    </row>
    <row r="137" spans="1:26" ht="18.75">
      <c r="A137" s="1078"/>
      <c r="B137" s="1075"/>
      <c r="C137" s="723" t="s">
        <v>326</v>
      </c>
      <c r="D137" s="723"/>
      <c r="E137" s="723"/>
      <c r="F137" s="723"/>
      <c r="G137" s="724"/>
      <c r="H137" s="725"/>
      <c r="I137" s="726"/>
      <c r="J137" s="722"/>
      <c r="K137" s="723"/>
      <c r="L137" s="723"/>
      <c r="M137" s="723"/>
      <c r="N137" s="723"/>
      <c r="O137" s="723"/>
      <c r="P137" s="724"/>
      <c r="Q137" s="725"/>
      <c r="R137" s="726"/>
      <c r="S137" s="729"/>
      <c r="T137" s="729"/>
      <c r="U137" s="729"/>
      <c r="V137" s="1024"/>
      <c r="W137" s="729"/>
      <c r="X137" s="729"/>
      <c r="Y137" s="1064"/>
      <c r="Z137" s="1065"/>
    </row>
    <row r="138" spans="1:26" ht="24.75" customHeight="1">
      <c r="A138" s="1077" t="s">
        <v>532</v>
      </c>
      <c r="B138" s="1075" t="s">
        <v>336</v>
      </c>
      <c r="C138" s="723" t="s">
        <v>533</v>
      </c>
      <c r="D138" s="723"/>
      <c r="E138" s="723"/>
      <c r="F138" s="723"/>
      <c r="G138" s="724"/>
      <c r="H138" s="725"/>
      <c r="I138" s="726"/>
      <c r="J138" s="722"/>
      <c r="K138" s="723"/>
      <c r="L138" s="723"/>
      <c r="M138" s="723"/>
      <c r="N138" s="723"/>
      <c r="O138" s="723"/>
      <c r="P138" s="724"/>
      <c r="Q138" s="725"/>
      <c r="R138" s="726"/>
      <c r="S138" s="729"/>
      <c r="T138" s="729"/>
      <c r="U138" s="729"/>
      <c r="V138" s="1024"/>
      <c r="W138" s="729"/>
      <c r="X138" s="729"/>
      <c r="Y138" s="1064"/>
      <c r="Z138" s="1065"/>
    </row>
    <row r="139" spans="1:26" ht="30" customHeight="1">
      <c r="A139" s="1077"/>
      <c r="B139" s="1075"/>
      <c r="C139" s="723" t="s">
        <v>454</v>
      </c>
      <c r="D139" s="723"/>
      <c r="E139" s="723"/>
      <c r="F139" s="723"/>
      <c r="G139" s="724"/>
      <c r="H139" s="725"/>
      <c r="I139" s="726"/>
      <c r="J139" s="722"/>
      <c r="K139" s="723"/>
      <c r="L139" s="723"/>
      <c r="M139" s="723"/>
      <c r="N139" s="723"/>
      <c r="O139" s="723"/>
      <c r="P139" s="724"/>
      <c r="Q139" s="725"/>
      <c r="R139" s="726"/>
      <c r="S139" s="729"/>
      <c r="T139" s="729"/>
      <c r="U139" s="729"/>
      <c r="V139" s="1024"/>
      <c r="W139" s="729"/>
      <c r="X139" s="729"/>
      <c r="Y139" s="1064"/>
      <c r="Z139" s="1065"/>
    </row>
    <row r="140" spans="1:26" ht="18.75">
      <c r="A140" s="745" t="s">
        <v>534</v>
      </c>
      <c r="B140" s="737" t="s">
        <v>336</v>
      </c>
      <c r="C140" s="723" t="s">
        <v>535</v>
      </c>
      <c r="D140" s="723"/>
      <c r="E140" s="723"/>
      <c r="F140" s="723"/>
      <c r="G140" s="724"/>
      <c r="H140" s="725"/>
      <c r="I140" s="726"/>
      <c r="J140" s="722"/>
      <c r="K140" s="723"/>
      <c r="L140" s="723"/>
      <c r="M140" s="723"/>
      <c r="N140" s="723"/>
      <c r="O140" s="723"/>
      <c r="P140" s="724"/>
      <c r="Q140" s="725"/>
      <c r="R140" s="726"/>
      <c r="S140" s="729"/>
      <c r="T140" s="729"/>
      <c r="U140" s="729"/>
      <c r="V140" s="1024"/>
      <c r="W140" s="729"/>
      <c r="X140" s="729"/>
      <c r="Y140" s="1064"/>
      <c r="Z140" s="1065"/>
    </row>
    <row r="141" spans="1:26" ht="25.5" customHeight="1">
      <c r="A141" s="1077" t="s">
        <v>536</v>
      </c>
      <c r="B141" s="1075" t="s">
        <v>336</v>
      </c>
      <c r="C141" s="723" t="s">
        <v>537</v>
      </c>
      <c r="D141" s="723"/>
      <c r="E141" s="723"/>
      <c r="F141" s="723"/>
      <c r="G141" s="724"/>
      <c r="H141" s="725"/>
      <c r="I141" s="726"/>
      <c r="J141" s="722"/>
      <c r="K141" s="723"/>
      <c r="L141" s="723"/>
      <c r="M141" s="723"/>
      <c r="N141" s="723"/>
      <c r="O141" s="723"/>
      <c r="P141" s="724"/>
      <c r="Q141" s="725"/>
      <c r="R141" s="726"/>
      <c r="S141" s="729"/>
      <c r="T141" s="729"/>
      <c r="U141" s="729"/>
      <c r="V141" s="1024"/>
      <c r="W141" s="729"/>
      <c r="X141" s="729"/>
      <c r="Y141" s="1064"/>
      <c r="Z141" s="1065"/>
    </row>
    <row r="142" spans="1:26" ht="18.75">
      <c r="A142" s="1077"/>
      <c r="B142" s="1075"/>
      <c r="C142" s="723" t="s">
        <v>456</v>
      </c>
      <c r="D142" s="723"/>
      <c r="E142" s="723"/>
      <c r="F142" s="723"/>
      <c r="G142" s="724"/>
      <c r="H142" s="725"/>
      <c r="I142" s="726"/>
      <c r="J142" s="722"/>
      <c r="K142" s="723"/>
      <c r="L142" s="723"/>
      <c r="M142" s="723"/>
      <c r="N142" s="723"/>
      <c r="O142" s="723"/>
      <c r="P142" s="724"/>
      <c r="Q142" s="725"/>
      <c r="R142" s="726"/>
      <c r="S142" s="729"/>
      <c r="T142" s="729"/>
      <c r="U142" s="729"/>
      <c r="V142" s="1024"/>
      <c r="W142" s="729"/>
      <c r="X142" s="729"/>
      <c r="Y142" s="1064"/>
      <c r="Z142" s="1065"/>
    </row>
    <row r="143" spans="1:26" ht="18.75">
      <c r="A143" s="1077"/>
      <c r="B143" s="1075"/>
      <c r="C143" s="723" t="s">
        <v>610</v>
      </c>
      <c r="D143" s="723"/>
      <c r="E143" s="723"/>
      <c r="F143" s="723"/>
      <c r="G143" s="724"/>
      <c r="H143" s="725"/>
      <c r="I143" s="726"/>
      <c r="J143" s="722"/>
      <c r="K143" s="723"/>
      <c r="L143" s="723"/>
      <c r="M143" s="723"/>
      <c r="N143" s="723"/>
      <c r="O143" s="723"/>
      <c r="P143" s="724"/>
      <c r="Q143" s="725"/>
      <c r="R143" s="726"/>
      <c r="S143" s="729"/>
      <c r="T143" s="729"/>
      <c r="U143" s="729"/>
      <c r="V143" s="1024"/>
      <c r="W143" s="729"/>
      <c r="X143" s="729"/>
      <c r="Y143" s="1064"/>
      <c r="Z143" s="1065"/>
    </row>
    <row r="144" spans="1:26" ht="38.25" customHeight="1">
      <c r="A144" s="738" t="s">
        <v>538</v>
      </c>
      <c r="B144" s="737" t="s">
        <v>336</v>
      </c>
      <c r="C144" s="723" t="s">
        <v>539</v>
      </c>
      <c r="D144" s="723"/>
      <c r="E144" s="723"/>
      <c r="F144" s="723"/>
      <c r="G144" s="724"/>
      <c r="H144" s="725"/>
      <c r="I144" s="726"/>
      <c r="J144" s="722"/>
      <c r="K144" s="723"/>
      <c r="L144" s="723"/>
      <c r="M144" s="723"/>
      <c r="N144" s="723"/>
      <c r="O144" s="723"/>
      <c r="P144" s="724"/>
      <c r="Q144" s="725"/>
      <c r="R144" s="726"/>
      <c r="S144" s="729"/>
      <c r="T144" s="729"/>
      <c r="U144" s="729"/>
      <c r="V144" s="1024"/>
      <c r="W144" s="729"/>
      <c r="X144" s="729"/>
      <c r="Y144" s="1064"/>
      <c r="Z144" s="1065"/>
    </row>
    <row r="145" spans="1:26" ht="25.5" customHeight="1">
      <c r="A145" s="1077" t="s">
        <v>540</v>
      </c>
      <c r="B145" s="1075" t="s">
        <v>336</v>
      </c>
      <c r="C145" s="723" t="s">
        <v>541</v>
      </c>
      <c r="D145" s="723"/>
      <c r="E145" s="723"/>
      <c r="F145" s="723"/>
      <c r="G145" s="724"/>
      <c r="H145" s="725"/>
      <c r="I145" s="726"/>
      <c r="J145" s="722"/>
      <c r="K145" s="723"/>
      <c r="L145" s="723"/>
      <c r="M145" s="723"/>
      <c r="N145" s="723"/>
      <c r="O145" s="723"/>
      <c r="P145" s="724"/>
      <c r="Q145" s="725"/>
      <c r="R145" s="726"/>
      <c r="S145" s="729"/>
      <c r="T145" s="729"/>
      <c r="U145" s="729"/>
      <c r="V145" s="1024"/>
      <c r="W145" s="729"/>
      <c r="X145" s="729"/>
      <c r="Y145" s="1064"/>
      <c r="Z145" s="1065"/>
    </row>
    <row r="146" spans="1:26" ht="19.5" customHeight="1">
      <c r="A146" s="1077"/>
      <c r="B146" s="1075"/>
      <c r="C146" s="723" t="s">
        <v>455</v>
      </c>
      <c r="D146" s="723"/>
      <c r="E146" s="723"/>
      <c r="F146" s="723"/>
      <c r="G146" s="724"/>
      <c r="H146" s="725"/>
      <c r="I146" s="726"/>
      <c r="J146" s="722"/>
      <c r="K146" s="723"/>
      <c r="L146" s="723"/>
      <c r="M146" s="723"/>
      <c r="N146" s="723"/>
      <c r="O146" s="723"/>
      <c r="P146" s="724"/>
      <c r="Q146" s="725"/>
      <c r="R146" s="726"/>
      <c r="S146" s="729"/>
      <c r="T146" s="729"/>
      <c r="U146" s="729"/>
      <c r="V146" s="729"/>
      <c r="W146" s="729"/>
      <c r="X146" s="729"/>
      <c r="Y146" s="1064"/>
      <c r="Z146" s="1065"/>
    </row>
    <row r="147" spans="1:26" ht="18.75">
      <c r="A147" s="1078" t="s">
        <v>542</v>
      </c>
      <c r="B147" s="1075" t="s">
        <v>336</v>
      </c>
      <c r="C147" s="723" t="s">
        <v>543</v>
      </c>
      <c r="D147" s="723"/>
      <c r="E147" s="723"/>
      <c r="F147" s="723"/>
      <c r="G147" s="724"/>
      <c r="H147" s="725"/>
      <c r="I147" s="726"/>
      <c r="J147" s="722"/>
      <c r="K147" s="723"/>
      <c r="L147" s="723"/>
      <c r="M147" s="723"/>
      <c r="N147" s="723"/>
      <c r="O147" s="723"/>
      <c r="P147" s="724"/>
      <c r="Q147" s="725"/>
      <c r="R147" s="726"/>
      <c r="S147" s="729"/>
      <c r="T147" s="729"/>
      <c r="U147" s="729"/>
      <c r="V147" s="729"/>
      <c r="W147" s="729"/>
      <c r="X147" s="729"/>
      <c r="Y147" s="1064"/>
      <c r="Z147" s="1065"/>
    </row>
    <row r="148" spans="1:26" ht="18.75">
      <c r="A148" s="1078"/>
      <c r="B148" s="1075"/>
      <c r="C148" s="723" t="s">
        <v>458</v>
      </c>
      <c r="D148" s="723"/>
      <c r="E148" s="723"/>
      <c r="F148" s="723"/>
      <c r="G148" s="724"/>
      <c r="H148" s="725"/>
      <c r="I148" s="726"/>
      <c r="J148" s="722"/>
      <c r="K148" s="723"/>
      <c r="L148" s="723"/>
      <c r="M148" s="723"/>
      <c r="N148" s="723"/>
      <c r="O148" s="723"/>
      <c r="P148" s="724"/>
      <c r="Q148" s="725"/>
      <c r="R148" s="726"/>
      <c r="S148" s="729"/>
      <c r="T148" s="729"/>
      <c r="U148" s="729"/>
      <c r="V148" s="729"/>
      <c r="W148" s="729"/>
      <c r="X148" s="729"/>
      <c r="Y148" s="1064"/>
      <c r="Z148" s="1065"/>
    </row>
    <row r="149" spans="1:26" ht="18.75">
      <c r="A149" s="1078"/>
      <c r="B149" s="1075"/>
      <c r="C149" s="723" t="s">
        <v>459</v>
      </c>
      <c r="D149" s="723"/>
      <c r="E149" s="723"/>
      <c r="F149" s="723"/>
      <c r="G149" s="724"/>
      <c r="H149" s="725"/>
      <c r="I149" s="726"/>
      <c r="J149" s="722"/>
      <c r="K149" s="723"/>
      <c r="L149" s="723"/>
      <c r="M149" s="723"/>
      <c r="N149" s="723"/>
      <c r="O149" s="723"/>
      <c r="P149" s="724"/>
      <c r="Q149" s="725"/>
      <c r="R149" s="726"/>
      <c r="S149" s="729"/>
      <c r="T149" s="729"/>
      <c r="U149" s="729"/>
      <c r="V149" s="729"/>
      <c r="W149" s="729"/>
      <c r="X149" s="729"/>
      <c r="Y149" s="1064"/>
      <c r="Z149" s="1065"/>
    </row>
    <row r="150" spans="1:26" ht="18.75">
      <c r="A150" s="1078"/>
      <c r="B150" s="1075"/>
      <c r="C150" s="723" t="s">
        <v>460</v>
      </c>
      <c r="D150" s="723"/>
      <c r="E150" s="723"/>
      <c r="F150" s="723"/>
      <c r="G150" s="724"/>
      <c r="H150" s="725"/>
      <c r="I150" s="726"/>
      <c r="J150" s="722"/>
      <c r="K150" s="723"/>
      <c r="L150" s="723"/>
      <c r="M150" s="723"/>
      <c r="N150" s="723"/>
      <c r="O150" s="723"/>
      <c r="P150" s="724"/>
      <c r="Q150" s="725"/>
      <c r="R150" s="726"/>
      <c r="S150" s="729"/>
      <c r="T150" s="729"/>
      <c r="U150" s="729"/>
      <c r="V150" s="729"/>
      <c r="W150" s="729"/>
      <c r="X150" s="729"/>
      <c r="Y150" s="1064"/>
      <c r="Z150" s="1065"/>
    </row>
    <row r="151" spans="1:26" ht="18.75">
      <c r="A151" s="1078"/>
      <c r="B151" s="1075"/>
      <c r="C151" s="723" t="s">
        <v>461</v>
      </c>
      <c r="D151" s="723"/>
      <c r="E151" s="723"/>
      <c r="F151" s="723"/>
      <c r="G151" s="724"/>
      <c r="H151" s="725"/>
      <c r="I151" s="726"/>
      <c r="J151" s="722"/>
      <c r="K151" s="723"/>
      <c r="L151" s="723"/>
      <c r="M151" s="723"/>
      <c r="N151" s="723"/>
      <c r="O151" s="723"/>
      <c r="P151" s="724"/>
      <c r="Q151" s="725"/>
      <c r="R151" s="726"/>
      <c r="S151" s="729"/>
      <c r="T151" s="729"/>
      <c r="U151" s="729"/>
      <c r="V151" s="729"/>
      <c r="W151" s="729"/>
      <c r="X151" s="729"/>
      <c r="Y151" s="1064"/>
      <c r="Z151" s="1065"/>
    </row>
    <row r="152" spans="1:26" ht="22.5" customHeight="1">
      <c r="A152" s="1077" t="s">
        <v>544</v>
      </c>
      <c r="B152" s="1075" t="s">
        <v>336</v>
      </c>
      <c r="C152" s="723" t="s">
        <v>545</v>
      </c>
      <c r="D152" s="723"/>
      <c r="E152" s="723"/>
      <c r="F152" s="723"/>
      <c r="G152" s="724"/>
      <c r="H152" s="725"/>
      <c r="I152" s="726"/>
      <c r="J152" s="722"/>
      <c r="K152" s="723"/>
      <c r="L152" s="723"/>
      <c r="M152" s="723"/>
      <c r="N152" s="723"/>
      <c r="O152" s="723"/>
      <c r="P152" s="724"/>
      <c r="Q152" s="725"/>
      <c r="R152" s="726"/>
      <c r="S152" s="729"/>
      <c r="T152" s="729"/>
      <c r="U152" s="729"/>
      <c r="V152" s="729"/>
      <c r="W152" s="729"/>
      <c r="X152" s="729"/>
      <c r="Y152" s="1064"/>
      <c r="Z152" s="1065"/>
    </row>
    <row r="153" spans="1:26" ht="18.75">
      <c r="A153" s="1077"/>
      <c r="B153" s="1075"/>
      <c r="C153" s="723" t="s">
        <v>457</v>
      </c>
      <c r="D153" s="723"/>
      <c r="E153" s="723"/>
      <c r="F153" s="723"/>
      <c r="G153" s="724"/>
      <c r="H153" s="725"/>
      <c r="I153" s="726"/>
      <c r="J153" s="722"/>
      <c r="K153" s="723"/>
      <c r="L153" s="723"/>
      <c r="M153" s="723"/>
      <c r="N153" s="723"/>
      <c r="O153" s="723"/>
      <c r="P153" s="724"/>
      <c r="Q153" s="725"/>
      <c r="R153" s="726"/>
      <c r="S153" s="729"/>
      <c r="T153" s="729"/>
      <c r="U153" s="729"/>
      <c r="V153" s="729"/>
      <c r="W153" s="729"/>
      <c r="X153" s="729"/>
      <c r="Y153" s="1064"/>
      <c r="Z153" s="1065"/>
    </row>
    <row r="154" spans="1:26" ht="24.75" customHeight="1">
      <c r="A154" s="1077" t="s">
        <v>546</v>
      </c>
      <c r="B154" s="1075" t="s">
        <v>336</v>
      </c>
      <c r="C154" s="723" t="s">
        <v>547</v>
      </c>
      <c r="D154" s="723"/>
      <c r="E154" s="723"/>
      <c r="F154" s="723"/>
      <c r="G154" s="724"/>
      <c r="H154" s="725"/>
      <c r="I154" s="726"/>
      <c r="J154" s="722"/>
      <c r="K154" s="723"/>
      <c r="L154" s="723"/>
      <c r="M154" s="723"/>
      <c r="N154" s="723"/>
      <c r="O154" s="723"/>
      <c r="P154" s="724"/>
      <c r="Q154" s="725"/>
      <c r="R154" s="726"/>
      <c r="S154" s="729"/>
      <c r="T154" s="729"/>
      <c r="U154" s="729"/>
      <c r="V154" s="729"/>
      <c r="W154" s="729"/>
      <c r="X154" s="729"/>
      <c r="Y154" s="1064"/>
      <c r="Z154" s="1065"/>
    </row>
    <row r="155" spans="1:26" ht="18.75">
      <c r="A155" s="1077"/>
      <c r="B155" s="1075"/>
      <c r="C155" s="723" t="s">
        <v>462</v>
      </c>
      <c r="D155" s="723"/>
      <c r="E155" s="723"/>
      <c r="F155" s="723"/>
      <c r="G155" s="724"/>
      <c r="H155" s="725"/>
      <c r="I155" s="726"/>
      <c r="J155" s="722"/>
      <c r="K155" s="723"/>
      <c r="L155" s="723"/>
      <c r="M155" s="723"/>
      <c r="N155" s="723"/>
      <c r="O155" s="723"/>
      <c r="P155" s="724"/>
      <c r="Q155" s="725"/>
      <c r="R155" s="726"/>
      <c r="S155" s="729"/>
      <c r="T155" s="729"/>
      <c r="U155" s="729"/>
      <c r="V155" s="729"/>
      <c r="W155" s="729"/>
      <c r="X155" s="729"/>
      <c r="Y155" s="1064"/>
      <c r="Z155" s="1065"/>
    </row>
    <row r="156" spans="1:26" ht="18.75">
      <c r="A156" s="1077"/>
      <c r="B156" s="1075"/>
      <c r="C156" s="723" t="s">
        <v>463</v>
      </c>
      <c r="D156" s="723"/>
      <c r="E156" s="723"/>
      <c r="F156" s="723"/>
      <c r="G156" s="724"/>
      <c r="H156" s="725"/>
      <c r="I156" s="726"/>
      <c r="J156" s="722"/>
      <c r="K156" s="723"/>
      <c r="L156" s="723"/>
      <c r="M156" s="723"/>
      <c r="N156" s="723"/>
      <c r="O156" s="723"/>
      <c r="P156" s="724"/>
      <c r="Q156" s="725"/>
      <c r="R156" s="726"/>
      <c r="S156" s="729"/>
      <c r="T156" s="729"/>
      <c r="U156" s="729"/>
      <c r="V156" s="729"/>
      <c r="W156" s="729"/>
      <c r="X156" s="729"/>
      <c r="Y156" s="1064"/>
      <c r="Z156" s="1065"/>
    </row>
    <row r="157" spans="1:26" ht="18.75">
      <c r="A157" s="1077"/>
      <c r="B157" s="1075"/>
      <c r="C157" s="723" t="s">
        <v>464</v>
      </c>
      <c r="D157" s="723"/>
      <c r="E157" s="723"/>
      <c r="F157" s="723"/>
      <c r="G157" s="724"/>
      <c r="H157" s="725"/>
      <c r="I157" s="726"/>
      <c r="J157" s="722"/>
      <c r="K157" s="723"/>
      <c r="L157" s="723"/>
      <c r="M157" s="723"/>
      <c r="N157" s="723"/>
      <c r="O157" s="723"/>
      <c r="P157" s="724"/>
      <c r="Q157" s="725"/>
      <c r="R157" s="726"/>
      <c r="S157" s="729"/>
      <c r="T157" s="729"/>
      <c r="U157" s="729"/>
      <c r="V157" s="729"/>
      <c r="W157" s="729"/>
      <c r="X157" s="729"/>
      <c r="Y157" s="1064"/>
      <c r="Z157" s="1065"/>
    </row>
    <row r="158" spans="1:26" ht="18.75">
      <c r="A158" s="1077"/>
      <c r="B158" s="1075"/>
      <c r="C158" s="723" t="s">
        <v>465</v>
      </c>
      <c r="D158" s="723"/>
      <c r="E158" s="723"/>
      <c r="F158" s="723"/>
      <c r="G158" s="724"/>
      <c r="H158" s="725"/>
      <c r="I158" s="726"/>
      <c r="J158" s="722"/>
      <c r="K158" s="723"/>
      <c r="L158" s="723"/>
      <c r="M158" s="723"/>
      <c r="N158" s="723"/>
      <c r="O158" s="723"/>
      <c r="P158" s="724"/>
      <c r="Q158" s="725"/>
      <c r="R158" s="726"/>
      <c r="S158" s="729"/>
      <c r="T158" s="729"/>
      <c r="U158" s="729"/>
      <c r="V158" s="729"/>
      <c r="W158" s="729"/>
      <c r="X158" s="729"/>
      <c r="Y158" s="1064"/>
      <c r="Z158" s="1065"/>
    </row>
    <row r="159" spans="1:26" ht="26.25" customHeight="1">
      <c r="A159" s="1077" t="s">
        <v>548</v>
      </c>
      <c r="B159" s="1075" t="s">
        <v>336</v>
      </c>
      <c r="C159" s="723" t="s">
        <v>549</v>
      </c>
      <c r="D159" s="723"/>
      <c r="E159" s="723"/>
      <c r="F159" s="723"/>
      <c r="G159" s="724"/>
      <c r="H159" s="725"/>
      <c r="I159" s="726"/>
      <c r="J159" s="722"/>
      <c r="K159" s="723"/>
      <c r="L159" s="723"/>
      <c r="M159" s="723"/>
      <c r="N159" s="723"/>
      <c r="O159" s="723"/>
      <c r="P159" s="724"/>
      <c r="Q159" s="725"/>
      <c r="R159" s="726"/>
      <c r="S159" s="729"/>
      <c r="T159" s="729"/>
      <c r="U159" s="729"/>
      <c r="V159" s="729"/>
      <c r="W159" s="729"/>
      <c r="X159" s="729"/>
      <c r="Y159" s="1064"/>
      <c r="Z159" s="1065"/>
    </row>
    <row r="160" spans="1:26" ht="18.75">
      <c r="A160" s="1077"/>
      <c r="B160" s="1075"/>
      <c r="C160" s="723" t="s">
        <v>466</v>
      </c>
      <c r="D160" s="723"/>
      <c r="E160" s="723"/>
      <c r="F160" s="723"/>
      <c r="G160" s="724"/>
      <c r="H160" s="725"/>
      <c r="I160" s="726"/>
      <c r="J160" s="722"/>
      <c r="K160" s="723"/>
      <c r="L160" s="723"/>
      <c r="M160" s="723"/>
      <c r="N160" s="723"/>
      <c r="O160" s="723"/>
      <c r="P160" s="724"/>
      <c r="Q160" s="725"/>
      <c r="R160" s="726"/>
      <c r="S160" s="729"/>
      <c r="T160" s="729"/>
      <c r="U160" s="729"/>
      <c r="V160" s="729"/>
      <c r="W160" s="729"/>
      <c r="X160" s="729"/>
      <c r="Y160" s="1064"/>
      <c r="Z160" s="1065"/>
    </row>
    <row r="161" spans="1:26" ht="18.75">
      <c r="A161" s="735" t="s">
        <v>550</v>
      </c>
      <c r="B161" s="737" t="s">
        <v>336</v>
      </c>
      <c r="C161" s="723" t="s">
        <v>551</v>
      </c>
      <c r="D161" s="723"/>
      <c r="E161" s="723"/>
      <c r="F161" s="723"/>
      <c r="G161" s="724"/>
      <c r="H161" s="725"/>
      <c r="I161" s="726"/>
      <c r="J161" s="722"/>
      <c r="K161" s="723"/>
      <c r="L161" s="723"/>
      <c r="M161" s="723"/>
      <c r="N161" s="723"/>
      <c r="O161" s="723"/>
      <c r="P161" s="724"/>
      <c r="Q161" s="725"/>
      <c r="R161" s="726"/>
      <c r="S161" s="729"/>
      <c r="T161" s="729"/>
      <c r="U161" s="729"/>
      <c r="V161" s="729"/>
      <c r="W161" s="729"/>
      <c r="X161" s="729"/>
      <c r="Y161" s="1064"/>
      <c r="Z161" s="1065"/>
    </row>
    <row r="162" spans="1:26" ht="22.5" customHeight="1">
      <c r="A162" s="1077" t="s">
        <v>552</v>
      </c>
      <c r="B162" s="1075" t="s">
        <v>336</v>
      </c>
      <c r="C162" s="723" t="s">
        <v>553</v>
      </c>
      <c r="D162" s="723"/>
      <c r="E162" s="723"/>
      <c r="F162" s="723"/>
      <c r="G162" s="724"/>
      <c r="H162" s="725"/>
      <c r="I162" s="726"/>
      <c r="J162" s="722"/>
      <c r="K162" s="723"/>
      <c r="L162" s="723"/>
      <c r="M162" s="723"/>
      <c r="N162" s="723"/>
      <c r="O162" s="723"/>
      <c r="P162" s="724"/>
      <c r="Q162" s="725"/>
      <c r="R162" s="726"/>
      <c r="S162" s="729"/>
      <c r="T162" s="729"/>
      <c r="U162" s="729"/>
      <c r="V162" s="729"/>
      <c r="W162" s="729"/>
      <c r="X162" s="729"/>
      <c r="Y162" s="1064"/>
      <c r="Z162" s="1065"/>
    </row>
    <row r="163" spans="1:26" ht="18.75">
      <c r="A163" s="1077"/>
      <c r="B163" s="1075"/>
      <c r="C163" s="723" t="s">
        <v>467</v>
      </c>
      <c r="D163" s="723"/>
      <c r="E163" s="723"/>
      <c r="F163" s="723"/>
      <c r="G163" s="724"/>
      <c r="H163" s="725"/>
      <c r="I163" s="726"/>
      <c r="J163" s="722"/>
      <c r="K163" s="723"/>
      <c r="L163" s="723"/>
      <c r="M163" s="723"/>
      <c r="N163" s="723"/>
      <c r="O163" s="723"/>
      <c r="P163" s="724"/>
      <c r="Q163" s="725"/>
      <c r="R163" s="726"/>
      <c r="S163" s="729"/>
      <c r="T163" s="729"/>
      <c r="U163" s="729"/>
      <c r="V163" s="729"/>
      <c r="W163" s="729"/>
      <c r="X163" s="729"/>
      <c r="Y163" s="1072"/>
      <c r="Z163" s="1073"/>
    </row>
    <row r="164" spans="1:26" ht="18.75">
      <c r="A164" s="1077"/>
      <c r="B164" s="1075"/>
      <c r="C164" s="723" t="s">
        <v>468</v>
      </c>
      <c r="D164" s="723"/>
      <c r="E164" s="723"/>
      <c r="F164" s="723"/>
      <c r="G164" s="724"/>
      <c r="H164" s="725"/>
      <c r="I164" s="726"/>
      <c r="J164" s="722"/>
      <c r="K164" s="723"/>
      <c r="L164" s="723"/>
      <c r="M164" s="723"/>
      <c r="N164" s="723"/>
      <c r="O164" s="723"/>
      <c r="P164" s="724"/>
      <c r="Q164" s="725"/>
      <c r="R164" s="726"/>
      <c r="S164" s="730"/>
      <c r="T164" s="730"/>
      <c r="U164" s="730"/>
      <c r="V164" s="730"/>
      <c r="W164" s="730"/>
      <c r="X164" s="730"/>
      <c r="Y164" s="1072"/>
      <c r="Z164" s="1073"/>
    </row>
    <row r="165" spans="1:26" ht="18.75">
      <c r="A165" s="1077"/>
      <c r="B165" s="1075"/>
      <c r="C165" s="723" t="s">
        <v>469</v>
      </c>
      <c r="D165" s="723"/>
      <c r="E165" s="723"/>
      <c r="F165" s="723"/>
      <c r="G165" s="724"/>
      <c r="H165" s="725"/>
      <c r="I165" s="726"/>
      <c r="J165" s="722"/>
      <c r="K165" s="723"/>
      <c r="L165" s="723"/>
      <c r="M165" s="723"/>
      <c r="N165" s="723"/>
      <c r="O165" s="723"/>
      <c r="P165" s="724"/>
      <c r="Q165" s="725"/>
      <c r="R165" s="726"/>
      <c r="S165" s="730"/>
      <c r="T165" s="730"/>
      <c r="U165" s="730"/>
      <c r="V165" s="730"/>
      <c r="W165" s="730"/>
      <c r="X165" s="730"/>
      <c r="Y165" s="1072"/>
      <c r="Z165" s="1073"/>
    </row>
    <row r="166" spans="1:26" ht="18.75">
      <c r="A166" s="1077"/>
      <c r="B166" s="1075"/>
      <c r="C166" s="723" t="s">
        <v>470</v>
      </c>
      <c r="D166" s="723"/>
      <c r="E166" s="723"/>
      <c r="F166" s="723"/>
      <c r="G166" s="724"/>
      <c r="H166" s="725"/>
      <c r="I166" s="726"/>
      <c r="J166" s="722"/>
      <c r="K166" s="723"/>
      <c r="L166" s="723"/>
      <c r="M166" s="723"/>
      <c r="N166" s="723"/>
      <c r="O166" s="723"/>
      <c r="P166" s="724"/>
      <c r="Q166" s="725"/>
      <c r="R166" s="726"/>
      <c r="S166" s="730"/>
      <c r="T166" s="730"/>
      <c r="U166" s="730"/>
      <c r="V166" s="730"/>
      <c r="W166" s="730"/>
      <c r="X166" s="730"/>
      <c r="Y166" s="1072"/>
      <c r="Z166" s="1073"/>
    </row>
    <row r="167" spans="1:26" ht="18.75">
      <c r="A167" s="736" t="s">
        <v>145</v>
      </c>
      <c r="B167" s="723"/>
      <c r="C167" s="723"/>
      <c r="D167" s="723"/>
      <c r="E167" s="723"/>
      <c r="F167" s="723"/>
      <c r="G167" s="724"/>
      <c r="H167" s="725"/>
      <c r="I167" s="726"/>
      <c r="J167" s="722"/>
      <c r="K167" s="723"/>
      <c r="L167" s="723"/>
      <c r="M167" s="723"/>
      <c r="N167" s="723"/>
      <c r="O167" s="723"/>
      <c r="P167" s="724"/>
      <c r="Q167" s="725"/>
      <c r="R167" s="726"/>
      <c r="S167" s="730"/>
      <c r="T167" s="730"/>
      <c r="U167" s="730"/>
      <c r="V167" s="730"/>
      <c r="W167" s="730"/>
      <c r="X167" s="730"/>
      <c r="Y167" s="1072"/>
      <c r="Z167" s="1073"/>
    </row>
    <row r="168" spans="1:26" ht="18.75">
      <c r="A168" s="735" t="s">
        <v>555</v>
      </c>
      <c r="B168" s="737" t="s">
        <v>336</v>
      </c>
      <c r="C168" s="723" t="s">
        <v>554</v>
      </c>
      <c r="D168" s="723"/>
      <c r="E168" s="723"/>
      <c r="F168" s="723"/>
      <c r="G168" s="724"/>
      <c r="H168" s="725"/>
      <c r="I168" s="726"/>
      <c r="J168" s="722"/>
      <c r="K168" s="723"/>
      <c r="L168" s="723"/>
      <c r="M168" s="723"/>
      <c r="N168" s="723"/>
      <c r="O168" s="723"/>
      <c r="P168" s="724"/>
      <c r="Q168" s="725"/>
      <c r="R168" s="726"/>
      <c r="S168" s="730"/>
      <c r="T168" s="730"/>
      <c r="U168" s="730"/>
      <c r="V168" s="730"/>
      <c r="W168" s="730"/>
      <c r="X168" s="730"/>
      <c r="Y168" s="1072"/>
      <c r="Z168" s="1073"/>
    </row>
    <row r="169" spans="1:3" ht="18.75">
      <c r="A169" s="746" t="s">
        <v>556</v>
      </c>
      <c r="B169" s="737" t="s">
        <v>336</v>
      </c>
      <c r="C169" s="57" t="s">
        <v>557</v>
      </c>
    </row>
    <row r="170" spans="1:3" ht="18.75">
      <c r="A170" s="1074" t="s">
        <v>558</v>
      </c>
      <c r="B170" s="1075" t="s">
        <v>336</v>
      </c>
      <c r="C170" s="57" t="s">
        <v>559</v>
      </c>
    </row>
    <row r="171" spans="1:3" ht="18.75">
      <c r="A171" s="1074"/>
      <c r="B171" s="1075"/>
      <c r="C171" s="57" t="s">
        <v>337</v>
      </c>
    </row>
    <row r="172" spans="1:3" ht="18.75">
      <c r="A172" s="1074" t="s">
        <v>560</v>
      </c>
      <c r="B172" s="1075" t="s">
        <v>336</v>
      </c>
      <c r="C172" s="57" t="s">
        <v>561</v>
      </c>
    </row>
    <row r="173" spans="1:3" ht="18.75">
      <c r="A173" s="1074"/>
      <c r="B173" s="1075"/>
      <c r="C173" s="57" t="s">
        <v>338</v>
      </c>
    </row>
    <row r="174" spans="1:3" ht="18.75">
      <c r="A174" s="1074" t="s">
        <v>562</v>
      </c>
      <c r="B174" s="1075" t="s">
        <v>336</v>
      </c>
      <c r="C174" s="57" t="s">
        <v>563</v>
      </c>
    </row>
    <row r="175" spans="1:3" ht="18.75">
      <c r="A175" s="1074"/>
      <c r="B175" s="1075"/>
      <c r="C175" s="57" t="s">
        <v>339</v>
      </c>
    </row>
    <row r="176" spans="1:3" ht="18.75">
      <c r="A176" s="1074"/>
      <c r="B176" s="1075"/>
      <c r="C176" s="57" t="s">
        <v>340</v>
      </c>
    </row>
    <row r="177" spans="1:3" ht="27" customHeight="1">
      <c r="A177" s="1076" t="s">
        <v>564</v>
      </c>
      <c r="B177" s="1075" t="s">
        <v>336</v>
      </c>
      <c r="C177" s="72" t="s">
        <v>565</v>
      </c>
    </row>
    <row r="178" spans="1:3" ht="18.75">
      <c r="A178" s="1076"/>
      <c r="B178" s="1075"/>
      <c r="C178" s="57" t="s">
        <v>341</v>
      </c>
    </row>
    <row r="179" spans="1:3" ht="18.75">
      <c r="A179" s="1074" t="s">
        <v>566</v>
      </c>
      <c r="B179" s="1075" t="s">
        <v>336</v>
      </c>
      <c r="C179" s="57" t="s">
        <v>567</v>
      </c>
    </row>
    <row r="180" spans="1:3" ht="18.75">
      <c r="A180" s="1074"/>
      <c r="B180" s="1075"/>
      <c r="C180" s="57" t="s">
        <v>568</v>
      </c>
    </row>
    <row r="181" spans="1:3" ht="18.75">
      <c r="A181" s="746" t="s">
        <v>569</v>
      </c>
      <c r="B181" s="737" t="s">
        <v>336</v>
      </c>
      <c r="C181" s="57" t="s">
        <v>570</v>
      </c>
    </row>
    <row r="182" spans="1:3" ht="18.75">
      <c r="A182" s="746" t="s">
        <v>571</v>
      </c>
      <c r="B182" s="737" t="s">
        <v>336</v>
      </c>
      <c r="C182" s="57" t="s">
        <v>572</v>
      </c>
    </row>
    <row r="183" spans="1:3" ht="18.75">
      <c r="A183" s="746" t="s">
        <v>573</v>
      </c>
      <c r="B183" s="737" t="s">
        <v>336</v>
      </c>
      <c r="C183" s="57" t="s">
        <v>574</v>
      </c>
    </row>
    <row r="184" spans="1:3" ht="18.75">
      <c r="A184" s="1074" t="s">
        <v>575</v>
      </c>
      <c r="B184" s="1075" t="s">
        <v>336</v>
      </c>
      <c r="C184" s="57" t="s">
        <v>576</v>
      </c>
    </row>
    <row r="185" spans="1:3" ht="18.75">
      <c r="A185" s="1074"/>
      <c r="B185" s="1075"/>
      <c r="C185" s="57" t="s">
        <v>471</v>
      </c>
    </row>
    <row r="186" spans="1:3" ht="18.75">
      <c r="A186" s="1074"/>
      <c r="B186" s="1075"/>
      <c r="C186" s="57" t="s">
        <v>472</v>
      </c>
    </row>
    <row r="187" spans="1:3" ht="18.75">
      <c r="A187" s="746" t="s">
        <v>577</v>
      </c>
      <c r="B187" s="737" t="s">
        <v>336</v>
      </c>
      <c r="C187" s="57" t="s">
        <v>578</v>
      </c>
    </row>
    <row r="188" spans="1:3" ht="18.75">
      <c r="A188" s="746" t="s">
        <v>579</v>
      </c>
      <c r="B188" s="737" t="s">
        <v>336</v>
      </c>
      <c r="C188" s="57" t="s">
        <v>580</v>
      </c>
    </row>
  </sheetData>
  <sheetProtection/>
  <mergeCells count="75">
    <mergeCell ref="S2:U2"/>
    <mergeCell ref="S1:U1"/>
    <mergeCell ref="A81:I81"/>
    <mergeCell ref="A9:I9"/>
    <mergeCell ref="J10:R10"/>
    <mergeCell ref="A14:I14"/>
    <mergeCell ref="A25:I25"/>
    <mergeCell ref="A61:I61"/>
    <mergeCell ref="A62:I62"/>
    <mergeCell ref="A94:A95"/>
    <mergeCell ref="B94:B95"/>
    <mergeCell ref="A92:A93"/>
    <mergeCell ref="B92:B93"/>
    <mergeCell ref="A90:A91"/>
    <mergeCell ref="B90:B91"/>
    <mergeCell ref="A97:A98"/>
    <mergeCell ref="B97:B98"/>
    <mergeCell ref="A99:A100"/>
    <mergeCell ref="B99:B100"/>
    <mergeCell ref="B101:B102"/>
    <mergeCell ref="A101:A102"/>
    <mergeCell ref="A103:A105"/>
    <mergeCell ref="B103:B105"/>
    <mergeCell ref="A106:A107"/>
    <mergeCell ref="B106:B107"/>
    <mergeCell ref="B108:B109"/>
    <mergeCell ref="A108:A109"/>
    <mergeCell ref="B110:B111"/>
    <mergeCell ref="A110:A111"/>
    <mergeCell ref="B112:B113"/>
    <mergeCell ref="A112:A113"/>
    <mergeCell ref="A114:A120"/>
    <mergeCell ref="B114:B120"/>
    <mergeCell ref="A121:A123"/>
    <mergeCell ref="B121:B123"/>
    <mergeCell ref="A124:A125"/>
    <mergeCell ref="B124:B125"/>
    <mergeCell ref="B126:B127"/>
    <mergeCell ref="A126:A127"/>
    <mergeCell ref="A128:A130"/>
    <mergeCell ref="B128:B130"/>
    <mergeCell ref="B131:B133"/>
    <mergeCell ref="A131:A133"/>
    <mergeCell ref="A141:A143"/>
    <mergeCell ref="B141:B143"/>
    <mergeCell ref="A134:A135"/>
    <mergeCell ref="B134:B135"/>
    <mergeCell ref="B136:B137"/>
    <mergeCell ref="A136:A137"/>
    <mergeCell ref="B138:B139"/>
    <mergeCell ref="A138:A139"/>
    <mergeCell ref="A145:A146"/>
    <mergeCell ref="B145:B146"/>
    <mergeCell ref="A147:A151"/>
    <mergeCell ref="B147:B151"/>
    <mergeCell ref="B152:B153"/>
    <mergeCell ref="A152:A153"/>
    <mergeCell ref="A154:A158"/>
    <mergeCell ref="B154:B158"/>
    <mergeCell ref="A159:A160"/>
    <mergeCell ref="B159:B160"/>
    <mergeCell ref="A162:A166"/>
    <mergeCell ref="B162:B166"/>
    <mergeCell ref="A170:A171"/>
    <mergeCell ref="B170:B171"/>
    <mergeCell ref="A172:A173"/>
    <mergeCell ref="B172:B173"/>
    <mergeCell ref="A184:A186"/>
    <mergeCell ref="B184:B186"/>
    <mergeCell ref="A174:A176"/>
    <mergeCell ref="B174:B176"/>
    <mergeCell ref="B177:B178"/>
    <mergeCell ref="A177:A178"/>
    <mergeCell ref="B179:B180"/>
    <mergeCell ref="A179:A180"/>
  </mergeCells>
  <printOptions horizontalCentered="1"/>
  <pageMargins left="0.75" right="0.25" top="0.748031496062992" bottom="0.38" header="0.31496062992126" footer="0.17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43"/>
  <sheetViews>
    <sheetView zoomScalePageLayoutView="0" workbookViewId="0" topLeftCell="A19">
      <selection activeCell="R11" sqref="R11:U13"/>
    </sheetView>
  </sheetViews>
  <sheetFormatPr defaultColWidth="10.8515625" defaultRowHeight="15"/>
  <cols>
    <col min="1" max="1" width="34.7109375" style="363" customWidth="1"/>
    <col min="2" max="2" width="15.57421875" style="364" customWidth="1"/>
    <col min="3" max="3" width="16.00390625" style="364" customWidth="1"/>
    <col min="4" max="5" width="14.00390625" style="364" customWidth="1"/>
    <col min="6" max="6" width="15.140625" style="364" customWidth="1"/>
    <col min="7" max="7" width="8.7109375" style="365" customWidth="1"/>
    <col min="8" max="8" width="9.57421875" style="366" bestFit="1" customWidth="1"/>
    <col min="9" max="9" width="13.57421875" style="364" bestFit="1" customWidth="1"/>
    <col min="10" max="10" width="31.8515625" style="367" customWidth="1"/>
    <col min="11" max="11" width="17.421875" style="367" customWidth="1"/>
    <col min="12" max="12" width="16.8515625" style="367" customWidth="1"/>
    <col min="13" max="13" width="14.7109375" style="367" customWidth="1"/>
    <col min="14" max="14" width="14.140625" style="367" customWidth="1"/>
    <col min="15" max="15" width="15.140625" style="367" bestFit="1" customWidth="1"/>
    <col min="16" max="16" width="8.57421875" style="363" bestFit="1" customWidth="1"/>
    <col min="17" max="17" width="7.421875" style="367" bestFit="1" customWidth="1"/>
    <col min="18" max="18" width="12.7109375" style="369" customWidth="1"/>
    <col min="19" max="19" width="14.57421875" style="370" bestFit="1" customWidth="1"/>
    <col min="20" max="20" width="9.7109375" style="370" customWidth="1"/>
    <col min="21" max="21" width="15.00390625" style="370" customWidth="1"/>
    <col min="22" max="22" width="16.8515625" style="371" hidden="1" customWidth="1"/>
    <col min="23" max="23" width="13.57421875" style="371" hidden="1" customWidth="1"/>
    <col min="24" max="24" width="18.28125" style="371" hidden="1" customWidth="1"/>
    <col min="25" max="25" width="10.8515625" style="331" customWidth="1"/>
    <col min="26" max="16384" width="10.8515625" style="331" customWidth="1"/>
  </cols>
  <sheetData>
    <row r="1" spans="1:24" s="185" customFormat="1" ht="21">
      <c r="A1" s="181" t="s">
        <v>52</v>
      </c>
      <c r="B1" s="182"/>
      <c r="C1" s="182"/>
      <c r="D1" s="182"/>
      <c r="E1" s="182"/>
      <c r="F1" s="182"/>
      <c r="G1" s="183"/>
      <c r="H1" s="184"/>
      <c r="I1" s="182"/>
      <c r="J1" s="181" t="s">
        <v>52</v>
      </c>
      <c r="R1" s="186"/>
      <c r="S1" s="187"/>
      <c r="T1" s="187"/>
      <c r="U1" s="187"/>
      <c r="V1" s="187"/>
      <c r="W1" s="187"/>
      <c r="X1" s="187"/>
    </row>
    <row r="2" spans="1:24" s="196" customFormat="1" ht="21">
      <c r="A2" s="188"/>
      <c r="B2" s="189"/>
      <c r="C2" s="189"/>
      <c r="D2" s="189"/>
      <c r="E2" s="189"/>
      <c r="F2" s="190"/>
      <c r="G2" s="191"/>
      <c r="H2" s="192"/>
      <c r="I2" s="190"/>
      <c r="J2" s="192"/>
      <c r="K2" s="192"/>
      <c r="L2" s="192"/>
      <c r="M2" s="192"/>
      <c r="N2" s="192"/>
      <c r="O2" s="192"/>
      <c r="P2" s="192"/>
      <c r="Q2" s="192"/>
      <c r="R2" s="193"/>
      <c r="S2" s="194"/>
      <c r="T2" s="194"/>
      <c r="U2" s="194"/>
      <c r="V2" s="195"/>
      <c r="W2" s="195"/>
      <c r="X2" s="195"/>
    </row>
    <row r="3" spans="1:27" s="198" customFormat="1" ht="23.25" customHeight="1">
      <c r="A3" s="1096" t="s">
        <v>33</v>
      </c>
      <c r="B3" s="1097"/>
      <c r="C3" s="1097"/>
      <c r="D3" s="1097"/>
      <c r="E3" s="1097"/>
      <c r="F3" s="1097"/>
      <c r="G3" s="1097"/>
      <c r="H3" s="1097"/>
      <c r="I3" s="1098"/>
      <c r="J3" s="1096" t="s">
        <v>234</v>
      </c>
      <c r="K3" s="1097"/>
      <c r="L3" s="1097"/>
      <c r="M3" s="1097"/>
      <c r="N3" s="1097"/>
      <c r="O3" s="1097"/>
      <c r="P3" s="1097"/>
      <c r="Q3" s="1097"/>
      <c r="R3" s="1098"/>
      <c r="S3" s="1099" t="s">
        <v>66</v>
      </c>
      <c r="T3" s="1099"/>
      <c r="U3" s="1099"/>
      <c r="V3" s="1100" t="s">
        <v>59</v>
      </c>
      <c r="W3" s="1101"/>
      <c r="X3" s="1102"/>
      <c r="Y3" s="197"/>
      <c r="Z3" s="197"/>
      <c r="AA3" s="197"/>
    </row>
    <row r="4" spans="1:24" s="206" customFormat="1" ht="37.5">
      <c r="A4" s="199" t="s">
        <v>48</v>
      </c>
      <c r="B4" s="200" t="s">
        <v>127</v>
      </c>
      <c r="C4" s="201" t="s">
        <v>128</v>
      </c>
      <c r="D4" s="200" t="s">
        <v>129</v>
      </c>
      <c r="E4" s="200" t="s">
        <v>130</v>
      </c>
      <c r="F4" s="200" t="s">
        <v>131</v>
      </c>
      <c r="G4" s="202" t="s">
        <v>156</v>
      </c>
      <c r="H4" s="199" t="s">
        <v>133</v>
      </c>
      <c r="I4" s="201" t="s">
        <v>134</v>
      </c>
      <c r="J4" s="199" t="s">
        <v>235</v>
      </c>
      <c r="K4" s="200" t="s">
        <v>127</v>
      </c>
      <c r="L4" s="200" t="s">
        <v>128</v>
      </c>
      <c r="M4" s="200" t="s">
        <v>129</v>
      </c>
      <c r="N4" s="200" t="s">
        <v>130</v>
      </c>
      <c r="O4" s="200" t="s">
        <v>131</v>
      </c>
      <c r="P4" s="203" t="s">
        <v>156</v>
      </c>
      <c r="Q4" s="199" t="s">
        <v>133</v>
      </c>
      <c r="R4" s="204" t="s">
        <v>134</v>
      </c>
      <c r="S4" s="986" t="s">
        <v>60</v>
      </c>
      <c r="T4" s="986" t="s">
        <v>61</v>
      </c>
      <c r="U4" s="986" t="s">
        <v>67</v>
      </c>
      <c r="V4" s="205" t="s">
        <v>49</v>
      </c>
      <c r="W4" s="205" t="s">
        <v>64</v>
      </c>
      <c r="X4" s="205" t="s">
        <v>65</v>
      </c>
    </row>
    <row r="5" spans="1:247" s="222" customFormat="1" ht="37.5">
      <c r="A5" s="207" t="s">
        <v>94</v>
      </c>
      <c r="B5" s="208">
        <v>41137926.77805209</v>
      </c>
      <c r="C5" s="208">
        <v>128137.85406706792</v>
      </c>
      <c r="D5" s="208">
        <v>2173104.6713067936</v>
      </c>
      <c r="E5" s="209">
        <v>4321380.263105679</v>
      </c>
      <c r="F5" s="208">
        <v>47760549.56653163</v>
      </c>
      <c r="G5" s="210">
        <v>96499</v>
      </c>
      <c r="H5" s="211" t="s">
        <v>139</v>
      </c>
      <c r="I5" s="212">
        <v>494.9331036231632</v>
      </c>
      <c r="J5" s="213" t="s">
        <v>281</v>
      </c>
      <c r="K5" s="214">
        <v>14181738.63425105</v>
      </c>
      <c r="L5" s="214">
        <v>55767.41336265218</v>
      </c>
      <c r="M5" s="214">
        <v>1269624.3037906918</v>
      </c>
      <c r="N5" s="215">
        <v>2816849.0235701683</v>
      </c>
      <c r="O5" s="214">
        <v>18323979.374974564</v>
      </c>
      <c r="P5" s="216">
        <v>87924</v>
      </c>
      <c r="Q5" s="217" t="s">
        <v>139</v>
      </c>
      <c r="R5" s="218">
        <v>112.38809248521585</v>
      </c>
      <c r="S5" s="219">
        <f aca="true" t="shared" si="0" ref="S5:T7">V5/F5*100</f>
        <v>-61.63365048919965</v>
      </c>
      <c r="T5" s="219">
        <f t="shared" si="0"/>
        <v>-8.886102446657478</v>
      </c>
      <c r="U5" s="219">
        <f>X5/I5*100</f>
        <v>-77.29226603303</v>
      </c>
      <c r="V5" s="220">
        <f aca="true" t="shared" si="1" ref="V5:W7">O5-F5</f>
        <v>-29436570.191557065</v>
      </c>
      <c r="W5" s="220">
        <f t="shared" si="1"/>
        <v>-8575</v>
      </c>
      <c r="X5" s="220">
        <f>R5-I5</f>
        <v>-382.54501113794737</v>
      </c>
      <c r="Y5" s="198"/>
      <c r="Z5" s="198"/>
      <c r="AA5" s="198"/>
      <c r="AB5" s="221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</row>
    <row r="6" spans="1:247" s="222" customFormat="1" ht="37.5">
      <c r="A6" s="213" t="s">
        <v>95</v>
      </c>
      <c r="B6" s="223">
        <v>27975985.681853052</v>
      </c>
      <c r="C6" s="223">
        <v>60384.88048151331</v>
      </c>
      <c r="D6" s="223">
        <v>1591770.648151333</v>
      </c>
      <c r="E6" s="223">
        <v>3645375.7588099753</v>
      </c>
      <c r="F6" s="223">
        <v>33273516.969295874</v>
      </c>
      <c r="G6" s="224">
        <v>6</v>
      </c>
      <c r="H6" s="225" t="s">
        <v>149</v>
      </c>
      <c r="I6" s="218">
        <f>F6/G6</f>
        <v>5545586.161549312</v>
      </c>
      <c r="J6" s="226" t="s">
        <v>282</v>
      </c>
      <c r="K6" s="227">
        <v>5224417.747805629</v>
      </c>
      <c r="L6" s="227">
        <v>19912.14449440994</v>
      </c>
      <c r="M6" s="227">
        <v>636301.5529741939</v>
      </c>
      <c r="N6" s="227">
        <v>1517763.0026128371</v>
      </c>
      <c r="O6" s="227">
        <v>7398394.4478870705</v>
      </c>
      <c r="P6" s="224">
        <v>3</v>
      </c>
      <c r="Q6" s="225" t="s">
        <v>149</v>
      </c>
      <c r="R6" s="218">
        <f>O6/P6</f>
        <v>2466131.4826290235</v>
      </c>
      <c r="S6" s="219">
        <f t="shared" si="0"/>
        <v>-77.76491599997031</v>
      </c>
      <c r="T6" s="219">
        <f t="shared" si="0"/>
        <v>-50</v>
      </c>
      <c r="U6" s="219">
        <f>X6/I6*100</f>
        <v>-55.52983199994061</v>
      </c>
      <c r="V6" s="220">
        <f t="shared" si="1"/>
        <v>-25875122.521408804</v>
      </c>
      <c r="W6" s="220">
        <f t="shared" si="1"/>
        <v>-3</v>
      </c>
      <c r="X6" s="220">
        <f>R6-I6</f>
        <v>-3079454.6789202886</v>
      </c>
      <c r="Y6" s="198"/>
      <c r="Z6" s="198"/>
      <c r="AA6" s="198"/>
      <c r="AB6" s="221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</row>
    <row r="7" spans="1:25" s="222" customFormat="1" ht="56.25">
      <c r="A7" s="228" t="s">
        <v>157</v>
      </c>
      <c r="B7" s="229">
        <v>358443578.11434484</v>
      </c>
      <c r="C7" s="229">
        <v>1358331.7718142737</v>
      </c>
      <c r="D7" s="229">
        <v>35450314.513927355</v>
      </c>
      <c r="E7" s="229">
        <v>43467310.10403044</v>
      </c>
      <c r="F7" s="229">
        <v>438719534.5041169</v>
      </c>
      <c r="G7" s="230">
        <v>3032</v>
      </c>
      <c r="H7" s="231" t="s">
        <v>135</v>
      </c>
      <c r="I7" s="232">
        <v>118391.58576522573</v>
      </c>
      <c r="J7" s="226" t="s">
        <v>283</v>
      </c>
      <c r="K7" s="233">
        <v>381079829.090784</v>
      </c>
      <c r="L7" s="233">
        <v>1268680.1138530974</v>
      </c>
      <c r="M7" s="233">
        <v>39149035.5450786</v>
      </c>
      <c r="N7" s="233">
        <v>46682826.92422605</v>
      </c>
      <c r="O7" s="233">
        <v>468180371.67394173</v>
      </c>
      <c r="P7" s="234">
        <v>4110</v>
      </c>
      <c r="Q7" s="235" t="s">
        <v>135</v>
      </c>
      <c r="R7" s="236">
        <v>11505.182013465257</v>
      </c>
      <c r="S7" s="1025">
        <f>V7/F7*100</f>
        <v>6.7151870050929725</v>
      </c>
      <c r="T7" s="1025">
        <f t="shared" si="0"/>
        <v>35.55408970976253</v>
      </c>
      <c r="U7" s="1025">
        <f>X7/I7*100</f>
        <v>-90.28209484728046</v>
      </c>
      <c r="V7" s="220">
        <f t="shared" si="1"/>
        <v>29460837.16982484</v>
      </c>
      <c r="W7" s="220">
        <f t="shared" si="1"/>
        <v>1078</v>
      </c>
      <c r="X7" s="220">
        <f>R7-I7</f>
        <v>-106886.40375176047</v>
      </c>
      <c r="Y7" s="237"/>
    </row>
    <row r="8" spans="1:26" s="198" customFormat="1" ht="37.5">
      <c r="A8" s="238" t="s">
        <v>96</v>
      </c>
      <c r="B8" s="239">
        <v>32716826.355031423</v>
      </c>
      <c r="C8" s="239">
        <v>133217.8701994841</v>
      </c>
      <c r="D8" s="239">
        <v>2668386.03354841</v>
      </c>
      <c r="E8" s="239">
        <v>2358257.8855784177</v>
      </c>
      <c r="F8" s="239">
        <v>37876688.14435773</v>
      </c>
      <c r="G8" s="240">
        <v>5536</v>
      </c>
      <c r="H8" s="241" t="s">
        <v>135</v>
      </c>
      <c r="I8" s="242">
        <v>6841.887309313174</v>
      </c>
      <c r="J8" s="241"/>
      <c r="K8" s="243"/>
      <c r="L8" s="243"/>
      <c r="M8" s="243"/>
      <c r="N8" s="243"/>
      <c r="O8" s="243"/>
      <c r="P8" s="244"/>
      <c r="Q8" s="241"/>
      <c r="R8" s="242"/>
      <c r="S8" s="245"/>
      <c r="T8" s="245"/>
      <c r="U8" s="245"/>
      <c r="V8" s="246"/>
      <c r="W8" s="246"/>
      <c r="X8" s="246"/>
      <c r="Y8" s="237"/>
      <c r="Z8" s="222"/>
    </row>
    <row r="9" spans="1:247" s="198" customFormat="1" ht="93.75">
      <c r="A9" s="247" t="s">
        <v>97</v>
      </c>
      <c r="B9" s="248">
        <v>14148305.37988923</v>
      </c>
      <c r="C9" s="248">
        <v>36229.728288907994</v>
      </c>
      <c r="D9" s="248">
        <v>989563.7138907999</v>
      </c>
      <c r="E9" s="248">
        <v>578570.4100859846</v>
      </c>
      <c r="F9" s="248">
        <v>15752669.232154923</v>
      </c>
      <c r="G9" s="249">
        <v>9</v>
      </c>
      <c r="H9" s="250" t="s">
        <v>136</v>
      </c>
      <c r="I9" s="251">
        <v>148610.08709580117</v>
      </c>
      <c r="J9" s="252" t="s">
        <v>314</v>
      </c>
      <c r="K9" s="253"/>
      <c r="L9" s="253"/>
      <c r="M9" s="253"/>
      <c r="N9" s="253"/>
      <c r="O9" s="253"/>
      <c r="P9" s="240"/>
      <c r="Q9" s="254"/>
      <c r="R9" s="242"/>
      <c r="S9" s="245"/>
      <c r="T9" s="245"/>
      <c r="U9" s="245"/>
      <c r="V9" s="246"/>
      <c r="W9" s="246"/>
      <c r="X9" s="246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</row>
    <row r="10" spans="1:24" s="265" customFormat="1" ht="37.5">
      <c r="A10" s="255" t="s">
        <v>98</v>
      </c>
      <c r="B10" s="256">
        <v>30450475.590022903</v>
      </c>
      <c r="C10" s="256">
        <v>120475.6744161651</v>
      </c>
      <c r="D10" s="256">
        <v>2682072.6396165094</v>
      </c>
      <c r="E10" s="256">
        <v>3091273.4871429065</v>
      </c>
      <c r="F10" s="256">
        <v>36344297.391198486</v>
      </c>
      <c r="G10" s="257">
        <v>3137</v>
      </c>
      <c r="H10" s="258" t="s">
        <v>135</v>
      </c>
      <c r="I10" s="259">
        <v>11517.575586691582</v>
      </c>
      <c r="J10" s="260"/>
      <c r="K10" s="261"/>
      <c r="L10" s="261"/>
      <c r="M10" s="261"/>
      <c r="N10" s="261"/>
      <c r="O10" s="261"/>
      <c r="P10" s="240"/>
      <c r="Q10" s="254"/>
      <c r="R10" s="262"/>
      <c r="S10" s="263"/>
      <c r="T10" s="263"/>
      <c r="U10" s="263"/>
      <c r="V10" s="264"/>
      <c r="W10" s="264"/>
      <c r="X10" s="264"/>
    </row>
    <row r="11" spans="1:24" s="265" customFormat="1" ht="56.25">
      <c r="A11" s="213" t="s">
        <v>158</v>
      </c>
      <c r="B11" s="266">
        <v>35335205.356214106</v>
      </c>
      <c r="C11" s="266">
        <v>89990.61954428203</v>
      </c>
      <c r="D11" s="266">
        <v>2325658.216628203</v>
      </c>
      <c r="E11" s="266">
        <v>933012.7464691316</v>
      </c>
      <c r="F11" s="266">
        <v>38683866.93885572</v>
      </c>
      <c r="G11" s="216">
        <v>4</v>
      </c>
      <c r="H11" s="217" t="s">
        <v>137</v>
      </c>
      <c r="I11" s="218">
        <f>F11/G11</f>
        <v>9670966.73471393</v>
      </c>
      <c r="J11" s="267" t="s">
        <v>284</v>
      </c>
      <c r="K11" s="214">
        <v>24712417.69262624</v>
      </c>
      <c r="L11" s="214">
        <v>77584.65975928571</v>
      </c>
      <c r="M11" s="214">
        <v>1925538.35448253</v>
      </c>
      <c r="N11" s="214">
        <v>1756971.6391557097</v>
      </c>
      <c r="O11" s="214">
        <v>28472512.34602377</v>
      </c>
      <c r="P11" s="216">
        <v>4</v>
      </c>
      <c r="Q11" s="217" t="s">
        <v>137</v>
      </c>
      <c r="R11" s="232">
        <f>O11/P11</f>
        <v>7118128.086505942</v>
      </c>
      <c r="S11" s="219">
        <f>V11/F11*100</f>
        <v>-26.396933401131196</v>
      </c>
      <c r="T11" s="219">
        <f>P11-G11</f>
        <v>0</v>
      </c>
      <c r="U11" s="219">
        <f>X11/I11*100</f>
        <v>-26.396933401131196</v>
      </c>
      <c r="V11" s="220">
        <f aca="true" t="shared" si="2" ref="V11:W15">O11-F11</f>
        <v>-10211354.592831954</v>
      </c>
      <c r="W11" s="220">
        <f t="shared" si="2"/>
        <v>0</v>
      </c>
      <c r="X11" s="220">
        <f>R11-I11</f>
        <v>-2552838.6482079886</v>
      </c>
    </row>
    <row r="12" spans="1:247" s="198" customFormat="1" ht="37.5">
      <c r="A12" s="268" t="s">
        <v>159</v>
      </c>
      <c r="B12" s="269">
        <v>12664779.841015197</v>
      </c>
      <c r="C12" s="269">
        <v>29788.887704213244</v>
      </c>
      <c r="D12" s="269">
        <v>741826.5064213243</v>
      </c>
      <c r="E12" s="269">
        <v>3275579.076959589</v>
      </c>
      <c r="F12" s="269">
        <v>16711974.312100325</v>
      </c>
      <c r="G12" s="270">
        <v>109</v>
      </c>
      <c r="H12" s="271" t="s">
        <v>135</v>
      </c>
      <c r="I12" s="218">
        <f>F12/G12</f>
        <v>153320.86524862683</v>
      </c>
      <c r="J12" s="207" t="s">
        <v>285</v>
      </c>
      <c r="K12" s="272">
        <v>17693676.88423441</v>
      </c>
      <c r="L12" s="272">
        <v>60367.98076583851</v>
      </c>
      <c r="M12" s="272">
        <v>735364.4383653875</v>
      </c>
      <c r="N12" s="272">
        <v>557034.2494961196</v>
      </c>
      <c r="O12" s="208">
        <v>19046443.552861758</v>
      </c>
      <c r="P12" s="273">
        <v>147</v>
      </c>
      <c r="Q12" s="274" t="s">
        <v>135</v>
      </c>
      <c r="R12" s="218">
        <v>127828.4802205487</v>
      </c>
      <c r="S12" s="275">
        <f>V12/F12*100</f>
        <v>13.968841724889186</v>
      </c>
      <c r="T12" s="275">
        <f>W12/G12*100</f>
        <v>34.862385321100916</v>
      </c>
      <c r="U12" s="275">
        <f>X12/I12*100</f>
        <v>-16.62682048313475</v>
      </c>
      <c r="V12" s="220">
        <f t="shared" si="2"/>
        <v>2334469.240761433</v>
      </c>
      <c r="W12" s="220">
        <f t="shared" si="2"/>
        <v>38</v>
      </c>
      <c r="X12" s="220">
        <f>R12-I12</f>
        <v>-25492.38502807812</v>
      </c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</row>
    <row r="13" spans="1:247" s="198" customFormat="1" ht="56.25">
      <c r="A13" s="268" t="s">
        <v>160</v>
      </c>
      <c r="B13" s="269">
        <v>5691508.13</v>
      </c>
      <c r="C13" s="269">
        <v>7447.221926053311</v>
      </c>
      <c r="D13" s="269">
        <v>185456.62660533108</v>
      </c>
      <c r="E13" s="269">
        <v>818894.7692398973</v>
      </c>
      <c r="F13" s="269">
        <v>6703306.747771281</v>
      </c>
      <c r="G13" s="276">
        <v>5</v>
      </c>
      <c r="H13" s="277" t="s">
        <v>137</v>
      </c>
      <c r="I13" s="218">
        <f>F13/G13</f>
        <v>1340661.349554256</v>
      </c>
      <c r="J13" s="278" t="s">
        <v>286</v>
      </c>
      <c r="K13" s="279">
        <v>2546196.10061875</v>
      </c>
      <c r="L13" s="279">
        <v>14739.230923602487</v>
      </c>
      <c r="M13" s="279">
        <v>128107.84769153167</v>
      </c>
      <c r="N13" s="279">
        <v>108168.96827563236</v>
      </c>
      <c r="O13" s="279">
        <v>2797212.147509516</v>
      </c>
      <c r="P13" s="280">
        <v>3</v>
      </c>
      <c r="Q13" s="281" t="s">
        <v>137</v>
      </c>
      <c r="R13" s="1026">
        <v>932404.0491698388</v>
      </c>
      <c r="S13" s="275">
        <f>V13/F13*100</f>
        <v>-58.271159999659346</v>
      </c>
      <c r="T13" s="219">
        <f>W13/G13*100</f>
        <v>-40</v>
      </c>
      <c r="U13" s="219">
        <f>X13/I13*100</f>
        <v>-30.451933332765574</v>
      </c>
      <c r="V13" s="220">
        <f t="shared" si="2"/>
        <v>-3906094.6002617646</v>
      </c>
      <c r="W13" s="220">
        <f t="shared" si="2"/>
        <v>-2</v>
      </c>
      <c r="X13" s="220">
        <f>R13-I13</f>
        <v>-408257.3003844173</v>
      </c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</row>
    <row r="14" spans="1:30" s="198" customFormat="1" ht="37.5">
      <c r="A14" s="213" t="s">
        <v>161</v>
      </c>
      <c r="B14" s="269">
        <v>32146222.550243177</v>
      </c>
      <c r="C14" s="269">
        <v>122697.1042184007</v>
      </c>
      <c r="D14" s="269">
        <v>2898107.5787400696</v>
      </c>
      <c r="E14" s="269">
        <v>2880936.4613030944</v>
      </c>
      <c r="F14" s="269">
        <v>38047963.69450474</v>
      </c>
      <c r="G14" s="282">
        <v>1387</v>
      </c>
      <c r="H14" s="277" t="s">
        <v>0</v>
      </c>
      <c r="I14" s="218">
        <f>F14/G14</f>
        <v>27431.841164026486</v>
      </c>
      <c r="J14" s="268" t="s">
        <v>287</v>
      </c>
      <c r="K14" s="214">
        <v>111322352.4852041</v>
      </c>
      <c r="L14" s="214">
        <v>325527.9031296046</v>
      </c>
      <c r="M14" s="214">
        <v>8409961.9457529</v>
      </c>
      <c r="N14" s="214">
        <v>12678701.421084445</v>
      </c>
      <c r="O14" s="214">
        <v>132736543.75517106</v>
      </c>
      <c r="P14" s="270">
        <v>1789</v>
      </c>
      <c r="Q14" s="277" t="s">
        <v>0</v>
      </c>
      <c r="R14" s="218">
        <f>O14/P14</f>
        <v>74195.94396599836</v>
      </c>
      <c r="S14" s="275">
        <f>V14/F14*100</f>
        <v>248.8663541127752</v>
      </c>
      <c r="T14" s="219">
        <f>W14/G14*100</f>
        <v>28.98341744772891</v>
      </c>
      <c r="U14" s="219">
        <f>X14/I14*100</f>
        <v>170.47380276937918</v>
      </c>
      <c r="V14" s="220">
        <f t="shared" si="2"/>
        <v>94688580.06066632</v>
      </c>
      <c r="W14" s="220">
        <f t="shared" si="2"/>
        <v>402</v>
      </c>
      <c r="X14" s="220">
        <f>R14-I14</f>
        <v>46764.10280197188</v>
      </c>
      <c r="Y14" s="237"/>
      <c r="Z14" s="283"/>
      <c r="AA14" s="222"/>
      <c r="AB14" s="222"/>
      <c r="AC14" s="222"/>
      <c r="AD14" s="222"/>
    </row>
    <row r="15" spans="1:30" s="198" customFormat="1" ht="37.5">
      <c r="A15" s="207" t="s">
        <v>162</v>
      </c>
      <c r="B15" s="284">
        <v>113284058.6853399</v>
      </c>
      <c r="C15" s="284">
        <v>286011.9846345658</v>
      </c>
      <c r="D15" s="284">
        <v>6137900.65245658</v>
      </c>
      <c r="E15" s="284">
        <v>10337710.388846008</v>
      </c>
      <c r="F15" s="223">
        <v>130045681.71127705</v>
      </c>
      <c r="G15" s="270">
        <v>326291</v>
      </c>
      <c r="H15" s="285" t="s">
        <v>139</v>
      </c>
      <c r="I15" s="212">
        <v>4628.28961887953</v>
      </c>
      <c r="J15" s="286" t="s">
        <v>288</v>
      </c>
      <c r="K15" s="287">
        <v>114796384.98683709</v>
      </c>
      <c r="L15" s="287">
        <v>266681.25438016147</v>
      </c>
      <c r="M15" s="287">
        <v>6407701.101619026</v>
      </c>
      <c r="N15" s="287">
        <v>10710216.455353608</v>
      </c>
      <c r="O15" s="288">
        <v>132180983.79818988</v>
      </c>
      <c r="P15" s="289">
        <v>452556</v>
      </c>
      <c r="Q15" s="290" t="s">
        <v>139</v>
      </c>
      <c r="R15" s="291">
        <v>12506.479685702514</v>
      </c>
      <c r="S15" s="275">
        <f>V15/F15*100</f>
        <v>1.641963084674776</v>
      </c>
      <c r="T15" s="219">
        <f>W15/G15*100</f>
        <v>38.69705263093374</v>
      </c>
      <c r="U15" s="219">
        <f>X15/I15*100</f>
        <v>170.21817378684756</v>
      </c>
      <c r="V15" s="220">
        <f t="shared" si="2"/>
        <v>2135302.0869128257</v>
      </c>
      <c r="W15" s="220">
        <f t="shared" si="2"/>
        <v>126265</v>
      </c>
      <c r="X15" s="220">
        <f>R15-I15</f>
        <v>7878.190066822984</v>
      </c>
      <c r="Y15" s="237"/>
      <c r="Z15" s="283"/>
      <c r="AA15" s="222"/>
      <c r="AB15" s="222"/>
      <c r="AC15" s="222"/>
      <c r="AD15" s="222"/>
    </row>
    <row r="16" spans="1:247" s="303" customFormat="1" ht="21">
      <c r="A16" s="292" t="s">
        <v>99</v>
      </c>
      <c r="B16" s="293">
        <v>35861913.05433657</v>
      </c>
      <c r="C16" s="293">
        <v>114694.28094582976</v>
      </c>
      <c r="D16" s="293">
        <v>2603544.631182975</v>
      </c>
      <c r="E16" s="293">
        <v>3495579.8411338786</v>
      </c>
      <c r="F16" s="293">
        <v>42075731.797599256</v>
      </c>
      <c r="G16" s="294">
        <v>7255</v>
      </c>
      <c r="H16" s="295" t="s">
        <v>135</v>
      </c>
      <c r="I16" s="296">
        <f>F16/G16</f>
        <v>5799.549524134976</v>
      </c>
      <c r="J16" s="297"/>
      <c r="K16" s="298"/>
      <c r="L16" s="298"/>
      <c r="M16" s="298"/>
      <c r="N16" s="298"/>
      <c r="O16" s="298"/>
      <c r="P16" s="257"/>
      <c r="Q16" s="258"/>
      <c r="R16" s="259"/>
      <c r="S16" s="299"/>
      <c r="T16" s="299"/>
      <c r="U16" s="299"/>
      <c r="V16" s="300"/>
      <c r="W16" s="300"/>
      <c r="X16" s="300"/>
      <c r="Y16" s="301"/>
      <c r="Z16" s="301"/>
      <c r="AA16" s="301"/>
      <c r="AB16" s="302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1"/>
      <c r="DB16" s="301"/>
      <c r="DC16" s="301"/>
      <c r="DD16" s="301"/>
      <c r="DE16" s="301"/>
      <c r="DF16" s="301"/>
      <c r="DG16" s="301"/>
      <c r="DH16" s="301"/>
      <c r="DI16" s="301"/>
      <c r="DJ16" s="301"/>
      <c r="DK16" s="301"/>
      <c r="DL16" s="301"/>
      <c r="DM16" s="301"/>
      <c r="DN16" s="301"/>
      <c r="DO16" s="301"/>
      <c r="DP16" s="301"/>
      <c r="DQ16" s="301"/>
      <c r="DR16" s="301"/>
      <c r="DS16" s="301"/>
      <c r="DT16" s="301"/>
      <c r="DU16" s="301"/>
      <c r="DV16" s="301"/>
      <c r="DW16" s="301"/>
      <c r="DX16" s="301"/>
      <c r="DY16" s="301"/>
      <c r="DZ16" s="301"/>
      <c r="EA16" s="301"/>
      <c r="EB16" s="301"/>
      <c r="EC16" s="301"/>
      <c r="ED16" s="301"/>
      <c r="EE16" s="301"/>
      <c r="EF16" s="301"/>
      <c r="EG16" s="301"/>
      <c r="EH16" s="301"/>
      <c r="EI16" s="301"/>
      <c r="EJ16" s="301"/>
      <c r="EK16" s="301"/>
      <c r="EL16" s="301"/>
      <c r="EM16" s="301"/>
      <c r="EN16" s="301"/>
      <c r="EO16" s="301"/>
      <c r="EP16" s="301"/>
      <c r="EQ16" s="301"/>
      <c r="ER16" s="301"/>
      <c r="ES16" s="301"/>
      <c r="ET16" s="301"/>
      <c r="EU16" s="301"/>
      <c r="EV16" s="301"/>
      <c r="EW16" s="301"/>
      <c r="EX16" s="301"/>
      <c r="EY16" s="301"/>
      <c r="EZ16" s="301"/>
      <c r="FA16" s="301"/>
      <c r="FB16" s="301"/>
      <c r="FC16" s="301"/>
      <c r="FD16" s="301"/>
      <c r="FE16" s="301"/>
      <c r="FF16" s="301"/>
      <c r="FG16" s="301"/>
      <c r="FH16" s="301"/>
      <c r="FI16" s="301"/>
      <c r="FJ16" s="301"/>
      <c r="FK16" s="301"/>
      <c r="FL16" s="301"/>
      <c r="FM16" s="301"/>
      <c r="FN16" s="301"/>
      <c r="FO16" s="301"/>
      <c r="FP16" s="301"/>
      <c r="FQ16" s="301"/>
      <c r="FR16" s="301"/>
      <c r="FS16" s="301"/>
      <c r="FT16" s="301"/>
      <c r="FU16" s="301"/>
      <c r="FV16" s="301"/>
      <c r="FW16" s="301"/>
      <c r="FX16" s="301"/>
      <c r="FY16" s="301"/>
      <c r="FZ16" s="301"/>
      <c r="GA16" s="301"/>
      <c r="GB16" s="301"/>
      <c r="GC16" s="301"/>
      <c r="GD16" s="301"/>
      <c r="GE16" s="301"/>
      <c r="GF16" s="301"/>
      <c r="GG16" s="301"/>
      <c r="GH16" s="301"/>
      <c r="GI16" s="301"/>
      <c r="GJ16" s="301"/>
      <c r="GK16" s="301"/>
      <c r="GL16" s="301"/>
      <c r="GM16" s="301"/>
      <c r="GN16" s="301"/>
      <c r="GO16" s="301"/>
      <c r="GP16" s="301"/>
      <c r="GQ16" s="301"/>
      <c r="GR16" s="301"/>
      <c r="GS16" s="301"/>
      <c r="GT16" s="301"/>
      <c r="GU16" s="301"/>
      <c r="GV16" s="301"/>
      <c r="GW16" s="301"/>
      <c r="GX16" s="301"/>
      <c r="GY16" s="301"/>
      <c r="GZ16" s="301"/>
      <c r="HA16" s="301"/>
      <c r="HB16" s="301"/>
      <c r="HC16" s="301"/>
      <c r="HD16" s="301"/>
      <c r="HE16" s="301"/>
      <c r="HF16" s="301"/>
      <c r="HG16" s="301"/>
      <c r="HH16" s="301"/>
      <c r="HI16" s="301"/>
      <c r="HJ16" s="301"/>
      <c r="HK16" s="301"/>
      <c r="HL16" s="301"/>
      <c r="HM16" s="301"/>
      <c r="HN16" s="301"/>
      <c r="HO16" s="301"/>
      <c r="HP16" s="301"/>
      <c r="HQ16" s="301"/>
      <c r="HR16" s="301"/>
      <c r="HS16" s="301"/>
      <c r="HT16" s="301"/>
      <c r="HU16" s="301"/>
      <c r="HV16" s="301"/>
      <c r="HW16" s="301"/>
      <c r="HX16" s="301"/>
      <c r="HY16" s="301"/>
      <c r="HZ16" s="301"/>
      <c r="IA16" s="301"/>
      <c r="IB16" s="301"/>
      <c r="IC16" s="301"/>
      <c r="ID16" s="301"/>
      <c r="IE16" s="301"/>
      <c r="IF16" s="301"/>
      <c r="IG16" s="301"/>
      <c r="IH16" s="301"/>
      <c r="II16" s="301"/>
      <c r="IJ16" s="301"/>
      <c r="IK16" s="301"/>
      <c r="IL16" s="301"/>
      <c r="IM16" s="301"/>
    </row>
    <row r="17" spans="1:29" s="222" customFormat="1" ht="46.5" customHeight="1">
      <c r="A17" s="304" t="s">
        <v>272</v>
      </c>
      <c r="B17" s="305">
        <v>14692497.30975458</v>
      </c>
      <c r="C17" s="305">
        <v>79972.10059415305</v>
      </c>
      <c r="D17" s="305">
        <v>853400.1178153054</v>
      </c>
      <c r="E17" s="305">
        <v>1377188.6504887354</v>
      </c>
      <c r="F17" s="305">
        <v>17003058.178652775</v>
      </c>
      <c r="G17" s="276">
        <v>25</v>
      </c>
      <c r="H17" s="217" t="s">
        <v>137</v>
      </c>
      <c r="I17" s="306">
        <v>680122.3271461109</v>
      </c>
      <c r="J17" s="268" t="s">
        <v>289</v>
      </c>
      <c r="K17" s="214">
        <v>8217300.808905169</v>
      </c>
      <c r="L17" s="214">
        <v>33790.62094131056</v>
      </c>
      <c r="M17" s="214">
        <v>733157.1120168881</v>
      </c>
      <c r="N17" s="214">
        <v>1424578.3007396087</v>
      </c>
      <c r="O17" s="214">
        <v>10408826.842602976</v>
      </c>
      <c r="P17" s="276">
        <v>21</v>
      </c>
      <c r="Q17" s="217" t="s">
        <v>137</v>
      </c>
      <c r="R17" s="212">
        <v>19528.75580225699</v>
      </c>
      <c r="S17" s="219">
        <f>V17/F17*100</f>
        <v>-38.78261937801761</v>
      </c>
      <c r="T17" s="219">
        <f>W17/G17*100</f>
        <v>-16</v>
      </c>
      <c r="U17" s="219">
        <f>X17/I17*100</f>
        <v>-97.12864068377193</v>
      </c>
      <c r="V17" s="307">
        <f>O17-F17</f>
        <v>-6594231.336049799</v>
      </c>
      <c r="W17" s="307">
        <f>P17-G17</f>
        <v>-4</v>
      </c>
      <c r="X17" s="307">
        <f>R17-I17</f>
        <v>-660593.571343854</v>
      </c>
      <c r="Y17" s="237"/>
      <c r="AA17" s="283"/>
      <c r="AB17" s="283"/>
      <c r="AC17" s="283"/>
    </row>
    <row r="18" spans="1:29" s="222" customFormat="1" ht="46.5" customHeight="1">
      <c r="A18" s="308" t="s">
        <v>100</v>
      </c>
      <c r="B18" s="309">
        <v>22572239.363136373</v>
      </c>
      <c r="C18" s="309">
        <v>131192.68084780738</v>
      </c>
      <c r="D18" s="309">
        <v>1514789.51028074</v>
      </c>
      <c r="E18" s="309">
        <v>2319358.0773332748</v>
      </c>
      <c r="F18" s="309">
        <v>26537579.631598193</v>
      </c>
      <c r="G18" s="310">
        <v>12</v>
      </c>
      <c r="H18" s="311" t="s">
        <v>138</v>
      </c>
      <c r="I18" s="312">
        <v>69964.46281879928</v>
      </c>
      <c r="J18" s="313" t="s">
        <v>292</v>
      </c>
      <c r="K18" s="314">
        <v>3539757.40174712</v>
      </c>
      <c r="L18" s="314">
        <v>3047.3424209282457</v>
      </c>
      <c r="M18" s="314">
        <v>148914.84232889957</v>
      </c>
      <c r="N18" s="314">
        <v>259111.24298723796</v>
      </c>
      <c r="O18" s="314">
        <v>3950830.8294841857</v>
      </c>
      <c r="P18" s="315">
        <v>4</v>
      </c>
      <c r="Q18" s="316" t="s">
        <v>138</v>
      </c>
      <c r="R18" s="317">
        <v>5159187.657182704</v>
      </c>
      <c r="S18" s="318">
        <f>V18/F18*100</f>
        <v>0</v>
      </c>
      <c r="T18" s="318">
        <f>W18/G18*100</f>
        <v>0</v>
      </c>
      <c r="U18" s="319">
        <f>X18/I18*100</f>
        <v>0</v>
      </c>
      <c r="V18" s="320"/>
      <c r="W18" s="320"/>
      <c r="X18" s="320"/>
      <c r="Y18" s="237"/>
      <c r="AA18" s="283"/>
      <c r="AB18" s="283"/>
      <c r="AC18" s="283"/>
    </row>
    <row r="19" spans="1:26" ht="42" customHeight="1">
      <c r="A19" s="321"/>
      <c r="B19" s="321"/>
      <c r="C19" s="321"/>
      <c r="D19" s="321"/>
      <c r="E19" s="321"/>
      <c r="F19" s="321"/>
      <c r="G19" s="321"/>
      <c r="H19" s="322"/>
      <c r="I19" s="321"/>
      <c r="J19" s="323" t="s">
        <v>290</v>
      </c>
      <c r="K19" s="324">
        <v>13671181.627500009</v>
      </c>
      <c r="L19" s="324">
        <v>20395.248091925474</v>
      </c>
      <c r="M19" s="324">
        <v>1147680.8479721465</v>
      </c>
      <c r="N19" s="324">
        <v>638305.24798403</v>
      </c>
      <c r="O19" s="324">
        <v>15477562.97154811</v>
      </c>
      <c r="P19" s="325">
        <v>3</v>
      </c>
      <c r="Q19" s="326" t="s">
        <v>138</v>
      </c>
      <c r="R19" s="327">
        <v>538898.5667082493</v>
      </c>
      <c r="S19" s="328"/>
      <c r="T19" s="328"/>
      <c r="U19" s="328"/>
      <c r="V19" s="329"/>
      <c r="W19" s="329"/>
      <c r="X19" s="329"/>
      <c r="Y19" s="330"/>
      <c r="Z19" s="330"/>
    </row>
    <row r="20" spans="1:26" ht="37.5">
      <c r="A20" s="332"/>
      <c r="B20" s="332"/>
      <c r="C20" s="332"/>
      <c r="D20" s="332"/>
      <c r="E20" s="332"/>
      <c r="F20" s="332"/>
      <c r="G20" s="332"/>
      <c r="H20" s="333"/>
      <c r="I20" s="332"/>
      <c r="J20" s="334" t="s">
        <v>291</v>
      </c>
      <c r="K20" s="335">
        <v>1448482.8173815953</v>
      </c>
      <c r="L20" s="335">
        <v>1246.9846473698915</v>
      </c>
      <c r="M20" s="335">
        <v>60936.54617687558</v>
      </c>
      <c r="N20" s="335">
        <v>106029.35191890708</v>
      </c>
      <c r="O20" s="335">
        <v>1616695.7001247478</v>
      </c>
      <c r="P20" s="336">
        <v>3</v>
      </c>
      <c r="Q20" s="337" t="s">
        <v>138</v>
      </c>
      <c r="R20" s="338">
        <f>O20/P20</f>
        <v>538898.5667082493</v>
      </c>
      <c r="S20" s="339"/>
      <c r="T20" s="339"/>
      <c r="U20" s="340"/>
      <c r="V20" s="329"/>
      <c r="W20" s="329"/>
      <c r="X20" s="329"/>
      <c r="Y20" s="330"/>
      <c r="Z20" s="330"/>
    </row>
    <row r="21" spans="1:26" s="350" customFormat="1" ht="56.25">
      <c r="A21" s="341"/>
      <c r="B21" s="1105" t="s">
        <v>307</v>
      </c>
      <c r="C21" s="1106"/>
      <c r="D21" s="1106"/>
      <c r="E21" s="1106"/>
      <c r="F21" s="1106"/>
      <c r="G21" s="1106"/>
      <c r="H21" s="1106"/>
      <c r="I21" s="1107"/>
      <c r="J21" s="342" t="s">
        <v>293</v>
      </c>
      <c r="K21" s="343">
        <v>6469672.262104753</v>
      </c>
      <c r="L21" s="343">
        <v>7217.683229813664</v>
      </c>
      <c r="M21" s="343">
        <v>146605.99175031052</v>
      </c>
      <c r="N21" s="343">
        <v>79722.45259565215</v>
      </c>
      <c r="O21" s="343">
        <v>6703218.389680529</v>
      </c>
      <c r="P21" s="344">
        <v>24</v>
      </c>
      <c r="Q21" s="345" t="s">
        <v>135</v>
      </c>
      <c r="R21" s="346">
        <v>279300.7662366887</v>
      </c>
      <c r="S21" s="347"/>
      <c r="T21" s="347"/>
      <c r="U21" s="348"/>
      <c r="V21" s="349"/>
      <c r="W21" s="349"/>
      <c r="X21" s="349"/>
      <c r="Y21" s="330"/>
      <c r="Z21" s="330"/>
    </row>
    <row r="22" spans="1:24" ht="21.75" thickBot="1">
      <c r="A22" s="351" t="s">
        <v>57</v>
      </c>
      <c r="B22" s="352"/>
      <c r="C22" s="352">
        <f>SUM(C5:C18)</f>
        <v>2698572.659682717</v>
      </c>
      <c r="D22" s="352">
        <f>SUM(D5:D18)</f>
        <v>62815896.06057174</v>
      </c>
      <c r="E22" s="352">
        <f>SUM(E5:E18)</f>
        <v>82900427.920527</v>
      </c>
      <c r="F22" s="352">
        <f>SUM(F5:F18)</f>
        <v>925536418.820015</v>
      </c>
      <c r="G22" s="353"/>
      <c r="H22" s="354"/>
      <c r="I22" s="355"/>
      <c r="J22" s="356"/>
      <c r="K22" s="357">
        <f>SUM(K5:K21)</f>
        <v>704903408.5399998</v>
      </c>
      <c r="L22" s="357">
        <f>SUM(L5:L21)</f>
        <v>2154958.58</v>
      </c>
      <c r="M22" s="357">
        <f>SUM(M5:M21)</f>
        <v>60898930.42999997</v>
      </c>
      <c r="N22" s="357">
        <f>SUM(N5:N21)</f>
        <v>79336278.28000002</v>
      </c>
      <c r="O22" s="357">
        <f>SUM(O5:O21)</f>
        <v>847293575.8299999</v>
      </c>
      <c r="P22" s="358"/>
      <c r="Q22" s="356"/>
      <c r="R22" s="359"/>
      <c r="S22" s="360"/>
      <c r="T22" s="360"/>
      <c r="U22" s="361"/>
      <c r="V22" s="362"/>
      <c r="W22" s="362"/>
      <c r="X22" s="362"/>
    </row>
    <row r="23" spans="11:15" ht="21.75" thickTop="1">
      <c r="K23" s="368"/>
      <c r="L23" s="368"/>
      <c r="M23" s="368"/>
      <c r="N23" s="368"/>
      <c r="O23" s="368"/>
    </row>
    <row r="24" spans="1:16" ht="19.5" customHeight="1">
      <c r="A24" s="373" t="s">
        <v>52</v>
      </c>
      <c r="B24" s="374"/>
      <c r="C24" s="374"/>
      <c r="K24" s="368"/>
      <c r="L24" s="368"/>
      <c r="M24" s="368"/>
      <c r="N24" s="368"/>
      <c r="O24" s="368"/>
      <c r="P24" s="372"/>
    </row>
    <row r="25" spans="1:15" ht="19.5" customHeight="1">
      <c r="A25" s="373" t="s">
        <v>473</v>
      </c>
      <c r="B25" s="374"/>
      <c r="C25" s="374"/>
      <c r="O25" s="369"/>
    </row>
    <row r="26" spans="1:15" ht="19.5" customHeight="1">
      <c r="A26" s="375" t="s">
        <v>474</v>
      </c>
      <c r="K26" s="369"/>
      <c r="L26" s="369"/>
      <c r="M26" s="369"/>
      <c r="N26" s="369"/>
      <c r="O26" s="369"/>
    </row>
    <row r="27" spans="1:12" ht="21.75" customHeight="1">
      <c r="A27" s="1103" t="s">
        <v>475</v>
      </c>
      <c r="B27" s="1104" t="s">
        <v>336</v>
      </c>
      <c r="C27" s="983" t="s">
        <v>595</v>
      </c>
      <c r="D27" s="983"/>
      <c r="E27" s="983"/>
      <c r="F27" s="983"/>
      <c r="H27" s="984"/>
      <c r="I27" s="983"/>
      <c r="J27" s="985"/>
      <c r="K27" s="985"/>
      <c r="L27" s="985"/>
    </row>
    <row r="28" spans="1:3" ht="19.5" customHeight="1">
      <c r="A28" s="1103"/>
      <c r="B28" s="1104"/>
      <c r="C28" s="364" t="s">
        <v>596</v>
      </c>
    </row>
    <row r="29" spans="1:18" ht="24.75" customHeight="1">
      <c r="A29" s="1103" t="s">
        <v>476</v>
      </c>
      <c r="B29" s="1104" t="s">
        <v>336</v>
      </c>
      <c r="C29" s="987" t="s">
        <v>597</v>
      </c>
      <c r="D29" s="983"/>
      <c r="E29" s="983"/>
      <c r="F29" s="983"/>
      <c r="H29" s="984"/>
      <c r="I29" s="983"/>
      <c r="J29" s="985"/>
      <c r="K29" s="985"/>
      <c r="L29" s="985"/>
      <c r="M29" s="985"/>
      <c r="N29" s="985"/>
      <c r="O29" s="985"/>
      <c r="P29" s="985"/>
      <c r="Q29" s="985"/>
      <c r="R29" s="988"/>
    </row>
    <row r="30" spans="1:3" ht="19.5" customHeight="1">
      <c r="A30" s="1103"/>
      <c r="B30" s="1104"/>
      <c r="C30" s="364" t="s">
        <v>598</v>
      </c>
    </row>
    <row r="31" spans="1:21" ht="20.25" customHeight="1">
      <c r="A31" s="1103" t="s">
        <v>477</v>
      </c>
      <c r="B31" s="1104" t="s">
        <v>336</v>
      </c>
      <c r="C31" s="983" t="s">
        <v>599</v>
      </c>
      <c r="D31" s="983"/>
      <c r="E31" s="983"/>
      <c r="F31" s="983"/>
      <c r="H31" s="984"/>
      <c r="I31" s="983"/>
      <c r="J31" s="985"/>
      <c r="K31" s="985"/>
      <c r="L31" s="985"/>
      <c r="M31" s="985"/>
      <c r="N31" s="985"/>
      <c r="O31" s="985"/>
      <c r="P31" s="985"/>
      <c r="Q31" s="985"/>
      <c r="R31" s="988"/>
      <c r="S31" s="989"/>
      <c r="T31" s="989"/>
      <c r="U31" s="989"/>
    </row>
    <row r="32" spans="1:3" ht="19.5" customHeight="1">
      <c r="A32" s="1103"/>
      <c r="B32" s="1104"/>
      <c r="C32" s="364" t="s">
        <v>600</v>
      </c>
    </row>
    <row r="33" spans="1:21" ht="24.75" customHeight="1">
      <c r="A33" s="1103" t="s">
        <v>478</v>
      </c>
      <c r="B33" s="1104" t="s">
        <v>336</v>
      </c>
      <c r="C33" s="983" t="s">
        <v>602</v>
      </c>
      <c r="D33" s="983"/>
      <c r="E33" s="983"/>
      <c r="F33" s="983"/>
      <c r="H33" s="984"/>
      <c r="I33" s="983"/>
      <c r="J33" s="985"/>
      <c r="K33" s="985"/>
      <c r="L33" s="985"/>
      <c r="M33" s="985"/>
      <c r="N33" s="985"/>
      <c r="O33" s="985"/>
      <c r="P33" s="985"/>
      <c r="Q33" s="985"/>
      <c r="R33" s="988"/>
      <c r="S33" s="989"/>
      <c r="T33" s="989"/>
      <c r="U33" s="989"/>
    </row>
    <row r="34" spans="1:3" ht="19.5" customHeight="1">
      <c r="A34" s="1103"/>
      <c r="B34" s="1104"/>
      <c r="C34" s="364" t="s">
        <v>603</v>
      </c>
    </row>
    <row r="35" spans="1:15" ht="36.75" customHeight="1">
      <c r="A35" s="747" t="s">
        <v>581</v>
      </c>
      <c r="B35" s="376" t="s">
        <v>336</v>
      </c>
      <c r="C35" s="983" t="s">
        <v>604</v>
      </c>
      <c r="D35" s="983"/>
      <c r="E35" s="983"/>
      <c r="F35" s="983"/>
      <c r="H35" s="984"/>
      <c r="I35" s="983"/>
      <c r="J35" s="985"/>
      <c r="K35" s="985"/>
      <c r="L35" s="985"/>
      <c r="M35" s="985"/>
      <c r="N35" s="985"/>
      <c r="O35" s="985"/>
    </row>
    <row r="36" spans="1:30" ht="24" customHeight="1">
      <c r="A36" s="1103" t="s">
        <v>582</v>
      </c>
      <c r="B36" s="1104" t="s">
        <v>336</v>
      </c>
      <c r="C36" s="987" t="s">
        <v>606</v>
      </c>
      <c r="D36" s="987"/>
      <c r="E36" s="987"/>
      <c r="F36" s="987"/>
      <c r="G36" s="991"/>
      <c r="H36" s="992"/>
      <c r="I36" s="987"/>
      <c r="J36" s="991"/>
      <c r="K36" s="991"/>
      <c r="L36" s="991"/>
      <c r="M36" s="991"/>
      <c r="N36" s="991"/>
      <c r="O36" s="991"/>
      <c r="P36" s="991"/>
      <c r="Q36" s="991"/>
      <c r="R36" s="991"/>
      <c r="S36" s="993"/>
      <c r="T36" s="993"/>
      <c r="U36" s="993"/>
      <c r="V36" s="990"/>
      <c r="W36" s="990"/>
      <c r="X36" s="990"/>
      <c r="Y36" s="198"/>
      <c r="Z36" s="198"/>
      <c r="AA36" s="198"/>
      <c r="AB36" s="198"/>
      <c r="AC36" s="198"/>
      <c r="AD36" s="198"/>
    </row>
    <row r="37" spans="1:3" ht="19.5" customHeight="1">
      <c r="A37" s="1103"/>
      <c r="B37" s="1104"/>
      <c r="C37" s="994" t="s">
        <v>605</v>
      </c>
    </row>
    <row r="38" spans="1:27" ht="21.75" customHeight="1">
      <c r="A38" s="1103" t="s">
        <v>583</v>
      </c>
      <c r="B38" s="1104" t="s">
        <v>336</v>
      </c>
      <c r="C38" s="987" t="s">
        <v>608</v>
      </c>
      <c r="D38" s="983"/>
      <c r="E38" s="983"/>
      <c r="F38" s="983"/>
      <c r="H38" s="984"/>
      <c r="I38" s="983"/>
      <c r="J38" s="985"/>
      <c r="K38" s="985"/>
      <c r="L38" s="985"/>
      <c r="M38" s="985"/>
      <c r="N38" s="985"/>
      <c r="O38" s="985"/>
      <c r="P38" s="985"/>
      <c r="Q38" s="985"/>
      <c r="R38" s="988"/>
      <c r="S38" s="989"/>
      <c r="T38" s="989"/>
      <c r="U38" s="989"/>
      <c r="V38" s="990"/>
      <c r="W38" s="990"/>
      <c r="X38" s="990"/>
      <c r="Y38" s="198"/>
      <c r="Z38" s="198"/>
      <c r="AA38" s="198"/>
    </row>
    <row r="39" spans="1:3" ht="19.5" customHeight="1">
      <c r="A39" s="1103"/>
      <c r="B39" s="1104"/>
      <c r="C39" s="994" t="s">
        <v>607</v>
      </c>
    </row>
    <row r="40" spans="1:26" ht="23.25" customHeight="1">
      <c r="A40" s="1103" t="s">
        <v>584</v>
      </c>
      <c r="B40" s="1104" t="s">
        <v>336</v>
      </c>
      <c r="C40" s="987" t="s">
        <v>611</v>
      </c>
      <c r="D40" s="983"/>
      <c r="E40" s="983"/>
      <c r="F40" s="983"/>
      <c r="H40" s="984"/>
      <c r="I40" s="983"/>
      <c r="J40" s="985"/>
      <c r="K40" s="985"/>
      <c r="L40" s="985"/>
      <c r="M40" s="985"/>
      <c r="N40" s="985"/>
      <c r="O40" s="985"/>
      <c r="P40" s="985"/>
      <c r="Q40" s="985"/>
      <c r="R40" s="988"/>
      <c r="S40" s="989"/>
      <c r="T40" s="989"/>
      <c r="U40" s="989"/>
      <c r="V40" s="990"/>
      <c r="W40" s="990"/>
      <c r="X40" s="990"/>
      <c r="Y40" s="198"/>
      <c r="Z40" s="198"/>
    </row>
    <row r="41" spans="1:3" ht="19.5" customHeight="1">
      <c r="A41" s="1103"/>
      <c r="B41" s="1104"/>
      <c r="C41" s="994" t="s">
        <v>612</v>
      </c>
    </row>
    <row r="42" spans="1:25" ht="24" customHeight="1">
      <c r="A42" s="1103" t="s">
        <v>609</v>
      </c>
      <c r="B42" s="1104" t="s">
        <v>336</v>
      </c>
      <c r="C42" s="983" t="s">
        <v>613</v>
      </c>
      <c r="D42" s="983"/>
      <c r="E42" s="983"/>
      <c r="F42" s="983"/>
      <c r="H42" s="984"/>
      <c r="I42" s="983"/>
      <c r="J42" s="985"/>
      <c r="K42" s="985"/>
      <c r="L42" s="985"/>
      <c r="M42" s="985"/>
      <c r="N42" s="985"/>
      <c r="O42" s="985"/>
      <c r="P42" s="985"/>
      <c r="Q42" s="985"/>
      <c r="R42" s="988"/>
      <c r="S42" s="989"/>
      <c r="T42" s="989"/>
      <c r="U42" s="989"/>
      <c r="V42" s="990"/>
      <c r="W42" s="990"/>
      <c r="X42" s="990"/>
      <c r="Y42" s="198"/>
    </row>
    <row r="43" spans="1:3" ht="19.5" customHeight="1">
      <c r="A43" s="1103"/>
      <c r="B43" s="1104"/>
      <c r="C43" s="364" t="s">
        <v>614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21">
    <mergeCell ref="A33:A34"/>
    <mergeCell ref="B29:B30"/>
    <mergeCell ref="A31:A32"/>
    <mergeCell ref="A42:A43"/>
    <mergeCell ref="B42:B43"/>
    <mergeCell ref="A36:A37"/>
    <mergeCell ref="B36:B37"/>
    <mergeCell ref="A38:A39"/>
    <mergeCell ref="B31:B32"/>
    <mergeCell ref="A40:A41"/>
    <mergeCell ref="B40:B41"/>
    <mergeCell ref="J3:R3"/>
    <mergeCell ref="S3:U3"/>
    <mergeCell ref="V3:X3"/>
    <mergeCell ref="A27:A28"/>
    <mergeCell ref="B27:B28"/>
    <mergeCell ref="B38:B39"/>
    <mergeCell ref="B21:I21"/>
    <mergeCell ref="A3:I3"/>
    <mergeCell ref="B33:B34"/>
    <mergeCell ref="A29:A30"/>
  </mergeCells>
  <printOptions horizontalCentered="1"/>
  <pageMargins left="0.22" right="0.17" top="0.52" bottom="0.43" header="0.17" footer="0.17"/>
  <pageSetup horizontalDpi="600" verticalDpi="600" orientation="landscape" paperSize="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Y26"/>
  <sheetViews>
    <sheetView zoomScalePageLayoutView="0" workbookViewId="0" topLeftCell="A10">
      <selection activeCell="A2" sqref="A2"/>
    </sheetView>
  </sheetViews>
  <sheetFormatPr defaultColWidth="7.8515625" defaultRowHeight="15"/>
  <cols>
    <col min="1" max="1" width="45.8515625" style="868" customWidth="1"/>
    <col min="2" max="2" width="15.421875" style="868" bestFit="1" customWidth="1"/>
    <col min="3" max="3" width="16.57421875" style="868" bestFit="1" customWidth="1"/>
    <col min="4" max="4" width="15.00390625" style="868" customWidth="1"/>
    <col min="5" max="5" width="14.28125" style="868" customWidth="1"/>
    <col min="6" max="6" width="15.140625" style="868" bestFit="1" customWidth="1"/>
    <col min="7" max="7" width="10.140625" style="869" customWidth="1"/>
    <col min="8" max="8" width="7.7109375" style="868" customWidth="1"/>
    <col min="9" max="9" width="12.57421875" style="868" customWidth="1"/>
    <col min="10" max="10" width="29.57421875" style="868" customWidth="1"/>
    <col min="11" max="11" width="15.00390625" style="870" customWidth="1"/>
    <col min="12" max="12" width="17.57421875" style="870" bestFit="1" customWidth="1"/>
    <col min="13" max="13" width="15.421875" style="870" customWidth="1"/>
    <col min="14" max="14" width="14.140625" style="870" customWidth="1"/>
    <col min="15" max="15" width="15.00390625" style="870" customWidth="1"/>
    <col min="16" max="16" width="8.57421875" style="869" bestFit="1" customWidth="1"/>
    <col min="17" max="17" width="7.7109375" style="869" customWidth="1"/>
    <col min="18" max="18" width="12.8515625" style="871" customWidth="1"/>
    <col min="19" max="19" width="8.57421875" style="872" customWidth="1"/>
    <col min="20" max="20" width="8.140625" style="872" customWidth="1"/>
    <col min="21" max="21" width="8.7109375" style="872" customWidth="1"/>
    <col min="22" max="22" width="22.00390625" style="873" hidden="1" customWidth="1"/>
    <col min="23" max="23" width="16.8515625" style="874" hidden="1" customWidth="1"/>
    <col min="24" max="24" width="14.421875" style="873" hidden="1" customWidth="1"/>
    <col min="25" max="25" width="7.421875" style="751" hidden="1" customWidth="1"/>
    <col min="26" max="26" width="19.28125" style="752" customWidth="1"/>
    <col min="27" max="16384" width="7.8515625" style="752" customWidth="1"/>
  </cols>
  <sheetData>
    <row r="2" spans="1:24" ht="21">
      <c r="A2" s="748" t="s">
        <v>91</v>
      </c>
      <c r="B2" s="749"/>
      <c r="C2" s="749"/>
      <c r="D2" s="749"/>
      <c r="E2" s="749"/>
      <c r="F2" s="749"/>
      <c r="G2" s="749"/>
      <c r="H2" s="749"/>
      <c r="I2" s="749"/>
      <c r="J2" s="748" t="s">
        <v>91</v>
      </c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50"/>
      <c r="W2" s="750"/>
      <c r="X2" s="750"/>
    </row>
    <row r="3" spans="1:25" s="763" customFormat="1" ht="21">
      <c r="A3" s="753"/>
      <c r="B3" s="753"/>
      <c r="C3" s="753"/>
      <c r="D3" s="753"/>
      <c r="E3" s="753"/>
      <c r="F3" s="753"/>
      <c r="G3" s="754"/>
      <c r="H3" s="753"/>
      <c r="I3" s="753"/>
      <c r="J3" s="755"/>
      <c r="K3" s="756"/>
      <c r="L3" s="756"/>
      <c r="M3" s="756"/>
      <c r="N3" s="756"/>
      <c r="O3" s="756"/>
      <c r="P3" s="754"/>
      <c r="Q3" s="757"/>
      <c r="R3" s="758"/>
      <c r="S3" s="759"/>
      <c r="T3" s="759"/>
      <c r="U3" s="759"/>
      <c r="V3" s="760"/>
      <c r="W3" s="761"/>
      <c r="X3" s="760"/>
      <c r="Y3" s="762"/>
    </row>
    <row r="4" spans="1:25" s="764" customFormat="1" ht="21">
      <c r="A4" s="1116" t="s">
        <v>35</v>
      </c>
      <c r="B4" s="1117"/>
      <c r="C4" s="1117"/>
      <c r="D4" s="1117"/>
      <c r="E4" s="1117"/>
      <c r="F4" s="1117"/>
      <c r="G4" s="1117"/>
      <c r="H4" s="1117"/>
      <c r="I4" s="1118"/>
      <c r="J4" s="1119" t="s">
        <v>236</v>
      </c>
      <c r="K4" s="1119"/>
      <c r="L4" s="1119"/>
      <c r="M4" s="1119"/>
      <c r="N4" s="1119"/>
      <c r="O4" s="1119"/>
      <c r="P4" s="1119"/>
      <c r="Q4" s="1119"/>
      <c r="R4" s="1119"/>
      <c r="S4" s="1120" t="s">
        <v>4</v>
      </c>
      <c r="T4" s="1120"/>
      <c r="U4" s="1120"/>
      <c r="V4" s="1121" t="s">
        <v>59</v>
      </c>
      <c r="W4" s="1122"/>
      <c r="X4" s="1123"/>
      <c r="Y4" s="1114"/>
    </row>
    <row r="5" spans="1:25" s="773" customFormat="1" ht="75">
      <c r="A5" s="765" t="s">
        <v>34</v>
      </c>
      <c r="B5" s="766" t="s">
        <v>127</v>
      </c>
      <c r="C5" s="766" t="s">
        <v>128</v>
      </c>
      <c r="D5" s="766" t="s">
        <v>129</v>
      </c>
      <c r="E5" s="766" t="s">
        <v>130</v>
      </c>
      <c r="F5" s="766" t="s">
        <v>131</v>
      </c>
      <c r="G5" s="765" t="s">
        <v>132</v>
      </c>
      <c r="H5" s="765" t="s">
        <v>133</v>
      </c>
      <c r="I5" s="766" t="s">
        <v>134</v>
      </c>
      <c r="J5" s="765" t="s">
        <v>237</v>
      </c>
      <c r="K5" s="767" t="s">
        <v>127</v>
      </c>
      <c r="L5" s="767" t="s">
        <v>128</v>
      </c>
      <c r="M5" s="767" t="s">
        <v>129</v>
      </c>
      <c r="N5" s="767" t="s">
        <v>130</v>
      </c>
      <c r="O5" s="767" t="s">
        <v>131</v>
      </c>
      <c r="P5" s="765" t="s">
        <v>132</v>
      </c>
      <c r="Q5" s="768" t="s">
        <v>133</v>
      </c>
      <c r="R5" s="767" t="s">
        <v>134</v>
      </c>
      <c r="S5" s="769" t="s">
        <v>60</v>
      </c>
      <c r="T5" s="769" t="s">
        <v>61</v>
      </c>
      <c r="U5" s="769" t="s">
        <v>62</v>
      </c>
      <c r="V5" s="770" t="s">
        <v>92</v>
      </c>
      <c r="W5" s="771" t="s">
        <v>93</v>
      </c>
      <c r="X5" s="772" t="s">
        <v>73</v>
      </c>
      <c r="Y5" s="1115"/>
    </row>
    <row r="6" spans="1:25" s="773" customFormat="1" ht="75">
      <c r="A6" s="774" t="s">
        <v>165</v>
      </c>
      <c r="B6" s="775">
        <v>41137926.7780521</v>
      </c>
      <c r="C6" s="775">
        <v>128137.85406706792</v>
      </c>
      <c r="D6" s="775">
        <v>2173104.6713067936</v>
      </c>
      <c r="E6" s="775">
        <v>4321380.263105679</v>
      </c>
      <c r="F6" s="776">
        <v>47760549.56653164</v>
      </c>
      <c r="G6" s="777">
        <v>96499</v>
      </c>
      <c r="H6" s="778" t="s">
        <v>139</v>
      </c>
      <c r="I6" s="779">
        <v>494.9331036231632</v>
      </c>
      <c r="J6" s="774" t="s">
        <v>298</v>
      </c>
      <c r="K6" s="780">
        <v>14181738.63425105</v>
      </c>
      <c r="L6" s="780">
        <v>55767.41336265218</v>
      </c>
      <c r="M6" s="780">
        <v>1269624.3037906918</v>
      </c>
      <c r="N6" s="781">
        <v>2816849.0235701683</v>
      </c>
      <c r="O6" s="780">
        <v>18323979.374974564</v>
      </c>
      <c r="P6" s="216">
        <v>87924</v>
      </c>
      <c r="Q6" s="217" t="s">
        <v>139</v>
      </c>
      <c r="R6" s="782">
        <v>112.38809248521585</v>
      </c>
      <c r="S6" s="783">
        <f aca="true" t="shared" si="0" ref="S6:T8">V6/F6*100</f>
        <v>-61.63365048919967</v>
      </c>
      <c r="T6" s="784">
        <f t="shared" si="0"/>
        <v>-8.886102446657478</v>
      </c>
      <c r="U6" s="783">
        <f>X6/I6*100</f>
        <v>-77.29226603303</v>
      </c>
      <c r="V6" s="785">
        <f aca="true" t="shared" si="1" ref="V6:W8">O6-F6</f>
        <v>-29436570.19155708</v>
      </c>
      <c r="W6" s="786">
        <f t="shared" si="1"/>
        <v>-8575</v>
      </c>
      <c r="X6" s="787">
        <f>R6-I6</f>
        <v>-382.54501113794737</v>
      </c>
      <c r="Y6" s="788"/>
    </row>
    <row r="7" spans="1:25" s="773" customFormat="1" ht="37.5">
      <c r="A7" s="774" t="s">
        <v>68</v>
      </c>
      <c r="B7" s="789">
        <v>27975985.681853052</v>
      </c>
      <c r="C7" s="789">
        <v>60384.88048151331</v>
      </c>
      <c r="D7" s="789">
        <v>1591770.648151333</v>
      </c>
      <c r="E7" s="789">
        <v>3645375.7588099753</v>
      </c>
      <c r="F7" s="780">
        <v>33273516.969295874</v>
      </c>
      <c r="G7" s="790">
        <v>6</v>
      </c>
      <c r="H7" s="791" t="s">
        <v>149</v>
      </c>
      <c r="I7" s="782">
        <f>F7/G7</f>
        <v>5545586.161549312</v>
      </c>
      <c r="J7" s="792" t="s">
        <v>294</v>
      </c>
      <c r="K7" s="793">
        <v>5224417.747805629</v>
      </c>
      <c r="L7" s="793">
        <v>19912.14449440994</v>
      </c>
      <c r="M7" s="793">
        <v>636301.5529741939</v>
      </c>
      <c r="N7" s="794">
        <v>1517763.0026128371</v>
      </c>
      <c r="O7" s="793">
        <v>7398394.4478870705</v>
      </c>
      <c r="P7" s="210">
        <v>3</v>
      </c>
      <c r="Q7" s="211" t="s">
        <v>149</v>
      </c>
      <c r="R7" s="795">
        <f>O7/P7</f>
        <v>2466131.4826290235</v>
      </c>
      <c r="S7" s="796">
        <f t="shared" si="0"/>
        <v>-77.76491599997031</v>
      </c>
      <c r="T7" s="797">
        <f t="shared" si="0"/>
        <v>-50</v>
      </c>
      <c r="U7" s="798">
        <f>X7/I7*100</f>
        <v>-55.52983199994061</v>
      </c>
      <c r="V7" s="799">
        <f t="shared" si="1"/>
        <v>-25875122.521408804</v>
      </c>
      <c r="W7" s="786">
        <f t="shared" si="1"/>
        <v>-3</v>
      </c>
      <c r="X7" s="787">
        <f>R7-I7</f>
        <v>-3079454.6789202886</v>
      </c>
      <c r="Y7" s="788"/>
    </row>
    <row r="8" spans="1:25" ht="93.75">
      <c r="A8" s="671" t="s">
        <v>166</v>
      </c>
      <c r="B8" s="549">
        <v>489450678.76651794</v>
      </c>
      <c r="C8" s="549">
        <v>1775481.7738933794</v>
      </c>
      <c r="D8" s="549">
        <v>45043278.25063793</v>
      </c>
      <c r="E8" s="549">
        <v>54522898.47950636</v>
      </c>
      <c r="F8" s="800">
        <v>590792337.2705554</v>
      </c>
      <c r="G8" s="801">
        <v>11705</v>
      </c>
      <c r="H8" s="802" t="s">
        <v>135</v>
      </c>
      <c r="I8" s="803">
        <v>45559.20185387568</v>
      </c>
      <c r="J8" s="804" t="s">
        <v>299</v>
      </c>
      <c r="K8" s="805">
        <v>405792246.78341025</v>
      </c>
      <c r="L8" s="805">
        <v>1346264.773612383</v>
      </c>
      <c r="M8" s="805">
        <v>41074573.89956113</v>
      </c>
      <c r="N8" s="805">
        <v>48439798.56338176</v>
      </c>
      <c r="O8" s="806">
        <v>496652884.0199655</v>
      </c>
      <c r="P8" s="807">
        <v>4257</v>
      </c>
      <c r="Q8" s="808" t="s">
        <v>135</v>
      </c>
      <c r="R8" s="809">
        <v>12204.87268129569</v>
      </c>
      <c r="S8" s="796">
        <f t="shared" si="0"/>
        <v>-15.93444046439593</v>
      </c>
      <c r="T8" s="797">
        <f t="shared" si="0"/>
        <v>-63.63092695429303</v>
      </c>
      <c r="U8" s="810">
        <f>X8/I8*100</f>
        <v>-73.21096027880166</v>
      </c>
      <c r="V8" s="785">
        <f t="shared" si="1"/>
        <v>-94139453.25058985</v>
      </c>
      <c r="W8" s="786">
        <f t="shared" si="1"/>
        <v>-7448</v>
      </c>
      <c r="X8" s="787">
        <f>R8-I8</f>
        <v>-33354.32917257999</v>
      </c>
      <c r="Y8" s="811"/>
    </row>
    <row r="9" spans="1:25" ht="56.25">
      <c r="A9" s="1124" t="s">
        <v>312</v>
      </c>
      <c r="B9" s="1125"/>
      <c r="C9" s="1125"/>
      <c r="D9" s="1125"/>
      <c r="E9" s="1125"/>
      <c r="F9" s="1125"/>
      <c r="G9" s="1125"/>
      <c r="H9" s="1125"/>
      <c r="I9" s="1126"/>
      <c r="J9" s="812" t="s">
        <v>301</v>
      </c>
      <c r="K9" s="813">
        <v>26709545.246957913</v>
      </c>
      <c r="L9" s="813">
        <v>82324.89491925466</v>
      </c>
      <c r="M9" s="813">
        <v>1010078.2778072297</v>
      </c>
      <c r="N9" s="813">
        <v>744925.6703674041</v>
      </c>
      <c r="O9" s="814">
        <v>28546874.0900518</v>
      </c>
      <c r="P9" s="336">
        <v>173</v>
      </c>
      <c r="Q9" s="254" t="s">
        <v>135</v>
      </c>
      <c r="R9" s="815">
        <v>165010.83289047284</v>
      </c>
      <c r="S9" s="816"/>
      <c r="T9" s="817"/>
      <c r="U9" s="818"/>
      <c r="V9" s="819"/>
      <c r="W9" s="820"/>
      <c r="X9" s="821"/>
      <c r="Y9" s="811"/>
    </row>
    <row r="10" spans="1:25" ht="93.75">
      <c r="A10" s="774" t="s">
        <v>101</v>
      </c>
      <c r="B10" s="822">
        <v>195984691.59967422</v>
      </c>
      <c r="C10" s="822">
        <v>603375.4703929493</v>
      </c>
      <c r="D10" s="822">
        <v>12492952.98019493</v>
      </c>
      <c r="E10" s="822">
        <v>18091415.341771714</v>
      </c>
      <c r="F10" s="780">
        <v>227172435.38203382</v>
      </c>
      <c r="G10" s="270">
        <v>326291</v>
      </c>
      <c r="H10" s="217" t="s">
        <v>139</v>
      </c>
      <c r="I10" s="782">
        <v>8085.003750517255</v>
      </c>
      <c r="J10" s="774" t="s">
        <v>300</v>
      </c>
      <c r="K10" s="822">
        <v>234336038.28094637</v>
      </c>
      <c r="L10" s="822">
        <v>625999.7784510766</v>
      </c>
      <c r="M10" s="822">
        <v>15550820.159388814</v>
      </c>
      <c r="N10" s="822">
        <v>24813496.17717766</v>
      </c>
      <c r="O10" s="780">
        <v>275326354.3959639</v>
      </c>
      <c r="P10" s="289">
        <v>452556</v>
      </c>
      <c r="Q10" s="217" t="s">
        <v>139</v>
      </c>
      <c r="R10" s="782">
        <v>26050.369419620012</v>
      </c>
      <c r="S10" s="798">
        <f>V10/F10*100</f>
        <v>21.197078304394665</v>
      </c>
      <c r="T10" s="823">
        <f>W10/G10*100</f>
        <v>38.69705263093374</v>
      </c>
      <c r="U10" s="824">
        <f>X10/I10*100</f>
        <v>222.2060276465968</v>
      </c>
      <c r="V10" s="825">
        <f>O10-F10</f>
        <v>48153919.01393008</v>
      </c>
      <c r="W10" s="826">
        <f>P10-G10</f>
        <v>126265</v>
      </c>
      <c r="X10" s="827">
        <f>R10-I10</f>
        <v>17965.365669102757</v>
      </c>
      <c r="Y10" s="811"/>
    </row>
    <row r="11" spans="1:25" ht="37.5">
      <c r="A11" s="828" t="s">
        <v>167</v>
      </c>
      <c r="B11" s="829">
        <v>22572239.363136373</v>
      </c>
      <c r="C11" s="829">
        <v>131192.68084780738</v>
      </c>
      <c r="D11" s="829">
        <v>1514789.51028074</v>
      </c>
      <c r="E11" s="829">
        <v>2319358.0773332748</v>
      </c>
      <c r="F11" s="829">
        <v>26537579.631598193</v>
      </c>
      <c r="G11" s="311">
        <v>12</v>
      </c>
      <c r="H11" s="311" t="s">
        <v>138</v>
      </c>
      <c r="I11" s="830">
        <v>69964.46281879928</v>
      </c>
      <c r="J11" s="828" t="s">
        <v>295</v>
      </c>
      <c r="K11" s="831">
        <v>3539757.40174712</v>
      </c>
      <c r="L11" s="831">
        <v>3047.3424209282457</v>
      </c>
      <c r="M11" s="831">
        <v>148914.84232889957</v>
      </c>
      <c r="N11" s="831">
        <v>259111.24298723796</v>
      </c>
      <c r="O11" s="831">
        <v>3950830.8294841857</v>
      </c>
      <c r="P11" s="832">
        <v>1</v>
      </c>
      <c r="Q11" s="833" t="s">
        <v>138</v>
      </c>
      <c r="R11" s="830">
        <v>3950830.8294841857</v>
      </c>
      <c r="S11" s="834"/>
      <c r="T11" s="835"/>
      <c r="U11" s="836"/>
      <c r="V11" s="785"/>
      <c r="W11" s="786"/>
      <c r="X11" s="787"/>
      <c r="Y11" s="837"/>
    </row>
    <row r="12" spans="1:25" ht="37.5">
      <c r="A12" s="838"/>
      <c r="B12" s="1108" t="s">
        <v>313</v>
      </c>
      <c r="C12" s="1109"/>
      <c r="D12" s="1109"/>
      <c r="E12" s="1109"/>
      <c r="F12" s="1109"/>
      <c r="G12" s="1109"/>
      <c r="H12" s="1109"/>
      <c r="I12" s="1110"/>
      <c r="J12" s="838" t="s">
        <v>296</v>
      </c>
      <c r="K12" s="839">
        <v>13671181.627500009</v>
      </c>
      <c r="L12" s="839">
        <v>20395.248091925474</v>
      </c>
      <c r="M12" s="839">
        <v>1147680.8479721465</v>
      </c>
      <c r="N12" s="839">
        <v>638305.24798403</v>
      </c>
      <c r="O12" s="839">
        <v>15477562.97154811</v>
      </c>
      <c r="P12" s="840">
        <v>3</v>
      </c>
      <c r="Q12" s="841" t="s">
        <v>138</v>
      </c>
      <c r="R12" s="842">
        <v>5159187.657182704</v>
      </c>
      <c r="S12" s="843"/>
      <c r="T12" s="844"/>
      <c r="U12" s="845"/>
      <c r="V12" s="846"/>
      <c r="W12" s="847"/>
      <c r="X12" s="848"/>
      <c r="Y12" s="849"/>
    </row>
    <row r="13" spans="1:25" ht="37.5">
      <c r="A13" s="850"/>
      <c r="B13" s="1111"/>
      <c r="C13" s="1112"/>
      <c r="D13" s="1112"/>
      <c r="E13" s="1112"/>
      <c r="F13" s="1112"/>
      <c r="G13" s="1112"/>
      <c r="H13" s="1112"/>
      <c r="I13" s="1113"/>
      <c r="J13" s="850" t="s">
        <v>297</v>
      </c>
      <c r="K13" s="851">
        <v>1448482.8173815953</v>
      </c>
      <c r="L13" s="851">
        <v>1246.9846473698915</v>
      </c>
      <c r="M13" s="851">
        <v>60936.54617687558</v>
      </c>
      <c r="N13" s="851">
        <v>106029.35191890708</v>
      </c>
      <c r="O13" s="851">
        <v>1616695.7001247478</v>
      </c>
      <c r="P13" s="852">
        <v>3</v>
      </c>
      <c r="Q13" s="853" t="s">
        <v>138</v>
      </c>
      <c r="R13" s="854">
        <v>538898.5667082493</v>
      </c>
      <c r="S13" s="834"/>
      <c r="T13" s="855"/>
      <c r="U13" s="856"/>
      <c r="V13" s="857"/>
      <c r="W13" s="858"/>
      <c r="X13" s="859"/>
      <c r="Y13" s="849"/>
    </row>
    <row r="14" spans="1:25" ht="21.75" thickBot="1">
      <c r="A14" s="860" t="s">
        <v>169</v>
      </c>
      <c r="B14" s="861">
        <f>SUM(B6:B11)</f>
        <v>777121522.1892337</v>
      </c>
      <c r="C14" s="861">
        <f>SUM(C6:C11)</f>
        <v>2698572.659682717</v>
      </c>
      <c r="D14" s="861">
        <f>SUM(D6:D11)</f>
        <v>62815896.06057173</v>
      </c>
      <c r="E14" s="861">
        <f>SUM(E6:E11)</f>
        <v>82900427.920527</v>
      </c>
      <c r="F14" s="861">
        <f>SUM(F6:F11)</f>
        <v>925536418.820015</v>
      </c>
      <c r="G14" s="862"/>
      <c r="H14" s="862"/>
      <c r="I14" s="863"/>
      <c r="J14" s="860" t="s">
        <v>169</v>
      </c>
      <c r="K14" s="861">
        <f>SUM(K6:K13)</f>
        <v>704903408.54</v>
      </c>
      <c r="L14" s="861">
        <f>SUM(L6:L13)</f>
        <v>2154958.58</v>
      </c>
      <c r="M14" s="861">
        <f>SUM(M6:M13)</f>
        <v>60898930.42999997</v>
      </c>
      <c r="N14" s="861">
        <f>SUM(N6:N13)</f>
        <v>79336278.28000002</v>
      </c>
      <c r="O14" s="861">
        <f>SUM(O6:O13)</f>
        <v>847293575.8299999</v>
      </c>
      <c r="P14" s="862"/>
      <c r="Q14" s="862"/>
      <c r="R14" s="863"/>
      <c r="S14" s="864"/>
      <c r="T14" s="864"/>
      <c r="U14" s="864"/>
      <c r="V14" s="865"/>
      <c r="W14" s="866"/>
      <c r="X14" s="866"/>
      <c r="Y14" s="867"/>
    </row>
    <row r="15" ht="21.75" thickTop="1"/>
    <row r="16" spans="1:6" ht="21">
      <c r="A16" s="749" t="s">
        <v>585</v>
      </c>
      <c r="B16" s="876"/>
      <c r="C16" s="876"/>
      <c r="D16" s="876"/>
      <c r="E16" s="876"/>
      <c r="F16" s="876"/>
    </row>
    <row r="17" ht="21">
      <c r="A17" s="877" t="s">
        <v>586</v>
      </c>
    </row>
    <row r="18" spans="1:6" ht="36.75" customHeight="1">
      <c r="A18" s="878" t="s">
        <v>587</v>
      </c>
      <c r="B18" s="877" t="s">
        <v>336</v>
      </c>
      <c r="C18" s="868" t="s">
        <v>615</v>
      </c>
      <c r="F18" s="875"/>
    </row>
    <row r="19" spans="1:3" ht="21.75" customHeight="1">
      <c r="A19" s="1127" t="s">
        <v>588</v>
      </c>
      <c r="B19" s="1128" t="s">
        <v>336</v>
      </c>
      <c r="C19" s="868" t="s">
        <v>616</v>
      </c>
    </row>
    <row r="20" spans="1:3" ht="21">
      <c r="A20" s="1127"/>
      <c r="B20" s="1128"/>
      <c r="C20" s="868" t="s">
        <v>617</v>
      </c>
    </row>
    <row r="21" spans="1:3" ht="21">
      <c r="A21" s="1127"/>
      <c r="B21" s="1128"/>
      <c r="C21" s="868" t="s">
        <v>618</v>
      </c>
    </row>
    <row r="22" spans="1:3" ht="21.75" customHeight="1">
      <c r="A22" s="1127" t="s">
        <v>589</v>
      </c>
      <c r="B22" s="1128" t="s">
        <v>336</v>
      </c>
      <c r="C22" s="868" t="s">
        <v>619</v>
      </c>
    </row>
    <row r="23" spans="1:3" ht="21">
      <c r="A23" s="1127"/>
      <c r="B23" s="1128"/>
      <c r="C23" s="868" t="s">
        <v>620</v>
      </c>
    </row>
    <row r="24" spans="1:3" ht="24.75" customHeight="1">
      <c r="A24" s="1127" t="s">
        <v>590</v>
      </c>
      <c r="B24" s="1128" t="s">
        <v>336</v>
      </c>
      <c r="C24" s="868" t="s">
        <v>621</v>
      </c>
    </row>
    <row r="25" spans="1:3" ht="21.75" customHeight="1">
      <c r="A25" s="1127"/>
      <c r="B25" s="1128"/>
      <c r="C25" s="868" t="s">
        <v>626</v>
      </c>
    </row>
    <row r="26" spans="1:3" ht="21">
      <c r="A26" s="1127"/>
      <c r="B26" s="1128"/>
      <c r="C26" s="868" t="s">
        <v>625</v>
      </c>
    </row>
  </sheetData>
  <sheetProtection/>
  <mergeCells count="13">
    <mergeCell ref="A19:A21"/>
    <mergeCell ref="B19:B21"/>
    <mergeCell ref="A22:A23"/>
    <mergeCell ref="B22:B23"/>
    <mergeCell ref="A24:A26"/>
    <mergeCell ref="B24:B26"/>
    <mergeCell ref="B12:I13"/>
    <mergeCell ref="Y4:Y5"/>
    <mergeCell ref="A4:I4"/>
    <mergeCell ref="J4:R4"/>
    <mergeCell ref="S4:U4"/>
    <mergeCell ref="V4:X4"/>
    <mergeCell ref="A9:I9"/>
  </mergeCells>
  <printOptions horizontalCentered="1"/>
  <pageMargins left="0.23" right="0.354330708661417" top="0.748031496062992" bottom="0.748031496062992" header="0.31496062992126" footer="0.31496062992126"/>
  <pageSetup horizontalDpi="600" verticalDpi="600" orientation="landscape" paperSize="5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2"/>
  <sheetViews>
    <sheetView zoomScalePageLayoutView="0" workbookViewId="0" topLeftCell="A4">
      <selection activeCell="E34" sqref="E34"/>
    </sheetView>
  </sheetViews>
  <sheetFormatPr defaultColWidth="7.8515625" defaultRowHeight="15"/>
  <cols>
    <col min="1" max="1" width="43.421875" style="965" customWidth="1"/>
    <col min="2" max="2" width="15.421875" style="965" bestFit="1" customWidth="1"/>
    <col min="3" max="3" width="15.8515625" style="965" customWidth="1"/>
    <col min="4" max="5" width="13.7109375" style="965" bestFit="1" customWidth="1"/>
    <col min="6" max="6" width="14.57421875" style="965" bestFit="1" customWidth="1"/>
    <col min="7" max="7" width="9.140625" style="965" bestFit="1" customWidth="1"/>
    <col min="8" max="8" width="8.00390625" style="965" bestFit="1" customWidth="1"/>
    <col min="9" max="9" width="9.8515625" style="965" customWidth="1"/>
    <col min="10" max="10" width="25.7109375" style="965" customWidth="1"/>
    <col min="11" max="11" width="15.421875" style="975" bestFit="1" customWidth="1"/>
    <col min="12" max="12" width="15.8515625" style="975" customWidth="1"/>
    <col min="13" max="13" width="14.57421875" style="975" customWidth="1"/>
    <col min="14" max="14" width="17.57421875" style="975" customWidth="1"/>
    <col min="15" max="15" width="15.8515625" style="975" customWidth="1"/>
    <col min="16" max="16" width="8.57421875" style="976" bestFit="1" customWidth="1"/>
    <col min="17" max="17" width="8.00390625" style="977" customWidth="1"/>
    <col min="18" max="18" width="12.140625" style="977" customWidth="1"/>
    <col min="19" max="19" width="10.8515625" style="974" customWidth="1"/>
    <col min="20" max="20" width="10.7109375" style="974" customWidth="1"/>
    <col min="21" max="21" width="8.8515625" style="974" customWidth="1"/>
    <col min="22" max="22" width="14.421875" style="970" hidden="1" customWidth="1"/>
    <col min="23" max="23" width="13.421875" style="971" hidden="1" customWidth="1"/>
    <col min="24" max="24" width="12.7109375" style="970" hidden="1" customWidth="1"/>
    <col min="25" max="25" width="15.140625" style="972" customWidth="1"/>
    <col min="26" max="27" width="7.8515625" style="972" customWidth="1"/>
    <col min="28" max="16384" width="7.8515625" style="972" customWidth="1"/>
  </cols>
  <sheetData>
    <row r="1" spans="1:24" s="886" customFormat="1" ht="21">
      <c r="A1" s="879"/>
      <c r="B1" s="879"/>
      <c r="C1" s="879"/>
      <c r="D1" s="879"/>
      <c r="E1" s="879"/>
      <c r="F1" s="879">
        <v>1</v>
      </c>
      <c r="G1" s="879">
        <v>2</v>
      </c>
      <c r="H1" s="879"/>
      <c r="I1" s="879">
        <v>3</v>
      </c>
      <c r="J1" s="879"/>
      <c r="K1" s="880"/>
      <c r="L1" s="880"/>
      <c r="M1" s="880"/>
      <c r="N1" s="880"/>
      <c r="O1" s="880">
        <v>1</v>
      </c>
      <c r="P1" s="881">
        <v>2</v>
      </c>
      <c r="Q1" s="882"/>
      <c r="R1" s="882">
        <v>3</v>
      </c>
      <c r="S1" s="883">
        <v>1</v>
      </c>
      <c r="T1" s="883">
        <v>2</v>
      </c>
      <c r="U1" s="883">
        <v>3</v>
      </c>
      <c r="V1" s="884">
        <v>1</v>
      </c>
      <c r="W1" s="884">
        <v>2</v>
      </c>
      <c r="X1" s="885">
        <v>3</v>
      </c>
    </row>
    <row r="2" spans="1:24" s="764" customFormat="1" ht="21">
      <c r="A2" s="887" t="s">
        <v>58</v>
      </c>
      <c r="B2" s="887"/>
      <c r="C2" s="887"/>
      <c r="D2" s="887"/>
      <c r="E2" s="887"/>
      <c r="F2" s="887"/>
      <c r="G2" s="887"/>
      <c r="H2" s="887"/>
      <c r="I2" s="887"/>
      <c r="J2" s="887" t="s">
        <v>58</v>
      </c>
      <c r="K2" s="887"/>
      <c r="L2" s="887"/>
      <c r="M2" s="887"/>
      <c r="N2" s="887"/>
      <c r="O2" s="887"/>
      <c r="P2" s="888"/>
      <c r="Q2" s="887"/>
      <c r="R2" s="887"/>
      <c r="S2" s="887"/>
      <c r="T2" s="887"/>
      <c r="U2" s="887"/>
      <c r="V2" s="889"/>
      <c r="W2" s="889"/>
      <c r="X2" s="889"/>
    </row>
    <row r="3" spans="1:24" s="890" customFormat="1" ht="21" customHeight="1">
      <c r="A3" s="1136" t="s">
        <v>36</v>
      </c>
      <c r="B3" s="1137"/>
      <c r="C3" s="1137"/>
      <c r="D3" s="1137"/>
      <c r="E3" s="1137"/>
      <c r="F3" s="1137"/>
      <c r="G3" s="1137"/>
      <c r="H3" s="1137"/>
      <c r="I3" s="1137"/>
      <c r="J3" s="1136" t="s">
        <v>238</v>
      </c>
      <c r="K3" s="1137"/>
      <c r="L3" s="1137"/>
      <c r="M3" s="1137"/>
      <c r="N3" s="1137"/>
      <c r="O3" s="1137"/>
      <c r="P3" s="1137"/>
      <c r="Q3" s="1137"/>
      <c r="R3" s="1137"/>
      <c r="S3" s="1138" t="s">
        <v>4</v>
      </c>
      <c r="T3" s="1138"/>
      <c r="U3" s="1138"/>
      <c r="V3" s="1129" t="s">
        <v>59</v>
      </c>
      <c r="W3" s="1130"/>
      <c r="X3" s="1131"/>
    </row>
    <row r="4" spans="1:24" s="890" customFormat="1" ht="75">
      <c r="A4" s="891" t="s">
        <v>239</v>
      </c>
      <c r="B4" s="892" t="s">
        <v>127</v>
      </c>
      <c r="C4" s="892" t="s">
        <v>128</v>
      </c>
      <c r="D4" s="892" t="s">
        <v>129</v>
      </c>
      <c r="E4" s="892" t="s">
        <v>130</v>
      </c>
      <c r="F4" s="892" t="s">
        <v>131</v>
      </c>
      <c r="G4" s="892" t="s">
        <v>132</v>
      </c>
      <c r="H4" s="893" t="s">
        <v>133</v>
      </c>
      <c r="I4" s="893" t="s">
        <v>134</v>
      </c>
      <c r="J4" s="891" t="s">
        <v>240</v>
      </c>
      <c r="K4" s="892" t="s">
        <v>127</v>
      </c>
      <c r="L4" s="892" t="s">
        <v>128</v>
      </c>
      <c r="M4" s="892" t="s">
        <v>129</v>
      </c>
      <c r="N4" s="892" t="s">
        <v>130</v>
      </c>
      <c r="O4" s="892" t="s">
        <v>131</v>
      </c>
      <c r="P4" s="894" t="s">
        <v>132</v>
      </c>
      <c r="Q4" s="893" t="s">
        <v>133</v>
      </c>
      <c r="R4" s="893" t="s">
        <v>134</v>
      </c>
      <c r="S4" s="895" t="s">
        <v>60</v>
      </c>
      <c r="T4" s="895" t="s">
        <v>61</v>
      </c>
      <c r="U4" s="896" t="s">
        <v>62</v>
      </c>
      <c r="V4" s="895" t="s">
        <v>63</v>
      </c>
      <c r="W4" s="895" t="s">
        <v>64</v>
      </c>
      <c r="X4" s="897" t="s">
        <v>65</v>
      </c>
    </row>
    <row r="5" spans="1:24" s="890" customFormat="1" ht="75">
      <c r="A5" s="898" t="s">
        <v>102</v>
      </c>
      <c r="B5" s="899">
        <v>41137926.77805209</v>
      </c>
      <c r="C5" s="899">
        <v>128137.85406706792</v>
      </c>
      <c r="D5" s="899">
        <v>2173104.6713067936</v>
      </c>
      <c r="E5" s="899">
        <v>4321380.263105679</v>
      </c>
      <c r="F5" s="899">
        <v>47760549.56653163</v>
      </c>
      <c r="G5" s="900">
        <v>96499</v>
      </c>
      <c r="H5" s="901" t="s">
        <v>139</v>
      </c>
      <c r="I5" s="902">
        <f>F5/G5</f>
        <v>494.9331036231632</v>
      </c>
      <c r="J5" s="898" t="s">
        <v>303</v>
      </c>
      <c r="K5" s="899">
        <v>14181738.63425105</v>
      </c>
      <c r="L5" s="899">
        <v>55767.41336265218</v>
      </c>
      <c r="M5" s="899">
        <v>1269624.3037906918</v>
      </c>
      <c r="N5" s="899">
        <v>2816849.0235701683</v>
      </c>
      <c r="O5" s="899">
        <v>18323979.374974564</v>
      </c>
      <c r="P5" s="230">
        <v>87924</v>
      </c>
      <c r="Q5" s="235" t="s">
        <v>139</v>
      </c>
      <c r="R5" s="1001">
        <f>O5/P5</f>
        <v>208.40702623828037</v>
      </c>
      <c r="S5" s="903">
        <f>V5/F5*100</f>
        <v>-61.63365048919965</v>
      </c>
      <c r="T5" s="942">
        <f>W5/G5*100</f>
        <v>-8.886102446657478</v>
      </c>
      <c r="U5" s="904">
        <f>X5/I5*100</f>
        <v>-57.891879788877645</v>
      </c>
      <c r="V5" s="905">
        <f>O5-F5</f>
        <v>-29436570.191557065</v>
      </c>
      <c r="W5" s="906">
        <f>P5-G5</f>
        <v>-8575</v>
      </c>
      <c r="X5" s="907">
        <f>R5-I5</f>
        <v>-286.52607738488285</v>
      </c>
    </row>
    <row r="6" spans="1:24" s="890" customFormat="1" ht="156" customHeight="1">
      <c r="A6" s="908" t="s">
        <v>103</v>
      </c>
      <c r="B6" s="909">
        <v>517426664.448371</v>
      </c>
      <c r="C6" s="909">
        <v>1835866.6543748926</v>
      </c>
      <c r="D6" s="909">
        <v>46635048.898789264</v>
      </c>
      <c r="E6" s="909">
        <v>58168274.23831634</v>
      </c>
      <c r="F6" s="910">
        <v>624065854.2398512</v>
      </c>
      <c r="G6" s="801">
        <v>11705</v>
      </c>
      <c r="H6" s="802" t="s">
        <v>135</v>
      </c>
      <c r="I6" s="909">
        <f>F6/G6</f>
        <v>53316.17720972672</v>
      </c>
      <c r="J6" s="908" t="s">
        <v>302</v>
      </c>
      <c r="K6" s="911">
        <v>411016664.5312159</v>
      </c>
      <c r="L6" s="911">
        <v>1366176.918106793</v>
      </c>
      <c r="M6" s="911">
        <v>41710875.452535324</v>
      </c>
      <c r="N6" s="911">
        <v>49957561.5659946</v>
      </c>
      <c r="O6" s="912">
        <v>504051278.4678526</v>
      </c>
      <c r="P6" s="913">
        <v>4257</v>
      </c>
      <c r="Q6" s="914" t="s">
        <v>135</v>
      </c>
      <c r="R6" s="915">
        <v>12386.682684192676</v>
      </c>
      <c r="S6" s="910">
        <f>V6/F6*100</f>
        <v>-19.231075527787596</v>
      </c>
      <c r="T6" s="952">
        <f>W6/G6*100</f>
        <v>-63.63092695429303</v>
      </c>
      <c r="U6" s="916">
        <f>X6/I6*100</f>
        <v>-76.7674965977626</v>
      </c>
      <c r="V6" s="917">
        <f>O6-F6</f>
        <v>-120014575.77199864</v>
      </c>
      <c r="W6" s="918">
        <f>P6-G6</f>
        <v>-7448</v>
      </c>
      <c r="X6" s="919">
        <f>R6-I6</f>
        <v>-40929.49452553404</v>
      </c>
    </row>
    <row r="7" spans="1:24" s="890" customFormat="1" ht="72.75" customHeight="1">
      <c r="A7" s="1132" t="s">
        <v>637</v>
      </c>
      <c r="B7" s="1133"/>
      <c r="C7" s="1133"/>
      <c r="D7" s="1133"/>
      <c r="E7" s="1133"/>
      <c r="F7" s="1133"/>
      <c r="G7" s="1133"/>
      <c r="H7" s="1133"/>
      <c r="I7" s="1134"/>
      <c r="J7" s="920" t="s">
        <v>306</v>
      </c>
      <c r="K7" s="921">
        <v>26709545.246957913</v>
      </c>
      <c r="L7" s="921">
        <v>82324.89491925466</v>
      </c>
      <c r="M7" s="921">
        <v>1010078.2778072297</v>
      </c>
      <c r="N7" s="921">
        <v>744925.6703674041</v>
      </c>
      <c r="O7" s="922">
        <v>28546874.0900518</v>
      </c>
      <c r="P7" s="923">
        <v>173</v>
      </c>
      <c r="Q7" s="924" t="s">
        <v>135</v>
      </c>
      <c r="R7" s="925">
        <v>165010.83289047284</v>
      </c>
      <c r="S7" s="982"/>
      <c r="T7" s="926"/>
      <c r="U7" s="927"/>
      <c r="V7" s="928"/>
      <c r="W7" s="929"/>
      <c r="X7" s="930"/>
    </row>
    <row r="8" spans="1:24" s="890" customFormat="1" ht="37.5">
      <c r="A8" s="898" t="s">
        <v>104</v>
      </c>
      <c r="B8" s="931">
        <v>195984691.59967422</v>
      </c>
      <c r="C8" s="931">
        <v>603375.4703929493</v>
      </c>
      <c r="D8" s="931">
        <v>12492952.98019493</v>
      </c>
      <c r="E8" s="931">
        <v>18091415.341771714</v>
      </c>
      <c r="F8" s="931">
        <v>227172435.38203382</v>
      </c>
      <c r="G8" s="932">
        <v>326291</v>
      </c>
      <c r="H8" s="235" t="s">
        <v>139</v>
      </c>
      <c r="I8" s="933">
        <f>F8/G8</f>
        <v>696.2264830535744</v>
      </c>
      <c r="J8" s="898" t="s">
        <v>304</v>
      </c>
      <c r="K8" s="934">
        <v>234336038.28094637</v>
      </c>
      <c r="L8" s="934">
        <v>625999.7784510766</v>
      </c>
      <c r="M8" s="934">
        <v>15550820.159388814</v>
      </c>
      <c r="N8" s="934">
        <v>24813496.17717766</v>
      </c>
      <c r="O8" s="935">
        <v>275326354.3959639</v>
      </c>
      <c r="P8" s="936">
        <v>452556</v>
      </c>
      <c r="Q8" s="235" t="s">
        <v>139</v>
      </c>
      <c r="R8" s="937">
        <f>O8/P8</f>
        <v>608.3807404961241</v>
      </c>
      <c r="S8" s="938">
        <f>V8/F8*100</f>
        <v>21.197078304394665</v>
      </c>
      <c r="T8" s="939">
        <f>W8/G8*100</f>
        <v>38.69705263093374</v>
      </c>
      <c r="U8" s="916">
        <f>X8/I8*100</f>
        <v>-12.617408946032668</v>
      </c>
      <c r="V8" s="940">
        <f>O8-F8</f>
        <v>48153919.01393008</v>
      </c>
      <c r="W8" s="941">
        <f>P8-G8</f>
        <v>126265</v>
      </c>
      <c r="X8" s="942">
        <f>R8-I8</f>
        <v>-87.84574255745031</v>
      </c>
    </row>
    <row r="9" spans="1:24" s="890" customFormat="1" ht="37.5">
      <c r="A9" s="908" t="s">
        <v>168</v>
      </c>
      <c r="B9" s="909">
        <v>22572239.363136373</v>
      </c>
      <c r="C9" s="909">
        <v>131192.68084780738</v>
      </c>
      <c r="D9" s="909">
        <v>1514789.51028074</v>
      </c>
      <c r="E9" s="909">
        <v>2319358.0773332748</v>
      </c>
      <c r="F9" s="909">
        <v>26537579.631598193</v>
      </c>
      <c r="G9" s="943">
        <v>12</v>
      </c>
      <c r="H9" s="944" t="s">
        <v>138</v>
      </c>
      <c r="I9" s="945">
        <v>69964.46281879928</v>
      </c>
      <c r="J9" s="946" t="s">
        <v>305</v>
      </c>
      <c r="K9" s="947">
        <v>18659421.84662872</v>
      </c>
      <c r="L9" s="947">
        <v>24689.575160223612</v>
      </c>
      <c r="M9" s="947">
        <v>1357532.2364779215</v>
      </c>
      <c r="N9" s="947">
        <v>1003445.8428901751</v>
      </c>
      <c r="O9" s="947">
        <v>21045089.501157045</v>
      </c>
      <c r="P9" s="948">
        <v>7</v>
      </c>
      <c r="Q9" s="949" t="s">
        <v>138</v>
      </c>
      <c r="R9" s="950">
        <f>O9/P9</f>
        <v>3006441.3573081493</v>
      </c>
      <c r="S9" s="903">
        <f>V9/F9*100</f>
        <v>-20.69702741052263</v>
      </c>
      <c r="T9" s="995">
        <f>W9/G9*100</f>
        <v>-41.66666666666667</v>
      </c>
      <c r="U9" s="904">
        <f>X9/I9*100</f>
        <v>4197.097749602568</v>
      </c>
      <c r="V9" s="951">
        <f>O9-F9</f>
        <v>-5492490.130441148</v>
      </c>
      <c r="W9" s="951">
        <f>P9-G9</f>
        <v>-5</v>
      </c>
      <c r="X9" s="952">
        <f>R9-I9</f>
        <v>2936476.8944893503</v>
      </c>
    </row>
    <row r="10" spans="1:26" s="965" customFormat="1" ht="19.5" thickBot="1">
      <c r="A10" s="891" t="s">
        <v>155</v>
      </c>
      <c r="B10" s="953">
        <f>SUM(B5:B9)</f>
        <v>777121522.1892337</v>
      </c>
      <c r="C10" s="953">
        <f>SUM(C5:C9)</f>
        <v>2698572.659682717</v>
      </c>
      <c r="D10" s="953">
        <f>SUM(D5:D9)</f>
        <v>62815896.06057173</v>
      </c>
      <c r="E10" s="953">
        <f>SUM(E5:E9)</f>
        <v>82900427.92052701</v>
      </c>
      <c r="F10" s="953">
        <f>SUM(F5:F9)</f>
        <v>925536418.820015</v>
      </c>
      <c r="G10" s="954"/>
      <c r="H10" s="955"/>
      <c r="I10" s="956"/>
      <c r="J10" s="957"/>
      <c r="K10" s="958">
        <f>SUM(K5:K9)</f>
        <v>704903408.54</v>
      </c>
      <c r="L10" s="958">
        <f>SUM(L5:L9)</f>
        <v>2154958.5799999996</v>
      </c>
      <c r="M10" s="958">
        <f>SUM(M5:M9)</f>
        <v>60898930.42999997</v>
      </c>
      <c r="N10" s="958">
        <f>SUM(N5:N9)</f>
        <v>79336278.28</v>
      </c>
      <c r="O10" s="958">
        <f>SUM(O5:O9)</f>
        <v>847293575.8299999</v>
      </c>
      <c r="P10" s="959"/>
      <c r="Q10" s="960"/>
      <c r="R10" s="960"/>
      <c r="S10" s="961"/>
      <c r="T10" s="961"/>
      <c r="U10" s="962"/>
      <c r="V10" s="963"/>
      <c r="W10" s="964"/>
      <c r="X10" s="963"/>
      <c r="Y10" s="890"/>
      <c r="Z10" s="890"/>
    </row>
    <row r="11" spans="10:21" ht="21.75" thickTop="1">
      <c r="J11" s="966"/>
      <c r="K11" s="967"/>
      <c r="L11" s="967"/>
      <c r="M11" s="967"/>
      <c r="N11" s="967"/>
      <c r="O11" s="967"/>
      <c r="P11" s="968"/>
      <c r="Q11" s="969"/>
      <c r="R11" s="969"/>
      <c r="S11" s="966"/>
      <c r="T11" s="966"/>
      <c r="U11" s="966"/>
    </row>
    <row r="12" spans="1:6" ht="21">
      <c r="A12" s="973" t="s">
        <v>58</v>
      </c>
      <c r="B12" s="974"/>
      <c r="C12" s="974"/>
      <c r="D12" s="974"/>
      <c r="E12" s="974"/>
      <c r="F12" s="974"/>
    </row>
    <row r="13" spans="1:15" ht="21">
      <c r="A13" s="965" t="s">
        <v>453</v>
      </c>
      <c r="B13" s="974"/>
      <c r="C13" s="974"/>
      <c r="D13" s="974"/>
      <c r="E13" s="974"/>
      <c r="F13" s="974"/>
      <c r="O13" s="974"/>
    </row>
    <row r="14" spans="1:6" ht="21">
      <c r="A14" s="979"/>
      <c r="B14" s="980"/>
      <c r="C14" s="974"/>
      <c r="D14" s="974"/>
      <c r="E14" s="974"/>
      <c r="F14" s="974"/>
    </row>
    <row r="15" spans="1:21" ht="21.75" customHeight="1">
      <c r="A15" s="1127" t="s">
        <v>591</v>
      </c>
      <c r="B15" s="1135" t="s">
        <v>336</v>
      </c>
      <c r="C15" s="423" t="s">
        <v>633</v>
      </c>
      <c r="D15" s="423"/>
      <c r="E15" s="423"/>
      <c r="F15" s="423"/>
      <c r="G15" s="868"/>
      <c r="H15" s="868"/>
      <c r="I15" s="868"/>
      <c r="J15" s="868"/>
      <c r="K15" s="996"/>
      <c r="L15" s="996"/>
      <c r="M15" s="996"/>
      <c r="N15" s="996"/>
      <c r="O15" s="996"/>
      <c r="P15" s="997"/>
      <c r="Q15" s="998"/>
      <c r="R15" s="998"/>
      <c r="S15" s="423"/>
      <c r="T15" s="423"/>
      <c r="U15" s="423"/>
    </row>
    <row r="16" spans="1:21" ht="21" customHeight="1">
      <c r="A16" s="1127"/>
      <c r="B16" s="1135"/>
      <c r="C16" s="999" t="s">
        <v>622</v>
      </c>
      <c r="D16" s="423"/>
      <c r="E16" s="423"/>
      <c r="F16" s="423"/>
      <c r="G16" s="868"/>
      <c r="H16" s="868"/>
      <c r="I16" s="868"/>
      <c r="J16" s="868"/>
      <c r="K16" s="996"/>
      <c r="L16" s="996"/>
      <c r="M16" s="996"/>
      <c r="N16" s="996"/>
      <c r="O16" s="996"/>
      <c r="P16" s="997"/>
      <c r="Q16" s="998"/>
      <c r="R16" s="998"/>
      <c r="S16" s="423"/>
      <c r="T16" s="423"/>
      <c r="U16" s="423"/>
    </row>
    <row r="17" spans="1:21" ht="21" customHeight="1">
      <c r="A17" s="1127"/>
      <c r="B17" s="1135"/>
      <c r="C17" s="999" t="s">
        <v>623</v>
      </c>
      <c r="D17" s="423"/>
      <c r="E17" s="423"/>
      <c r="F17" s="423"/>
      <c r="G17" s="868"/>
      <c r="H17" s="868"/>
      <c r="I17" s="868"/>
      <c r="J17" s="868"/>
      <c r="K17" s="996"/>
      <c r="L17" s="996"/>
      <c r="M17" s="996"/>
      <c r="N17" s="996"/>
      <c r="O17" s="996"/>
      <c r="P17" s="997"/>
      <c r="Q17" s="998"/>
      <c r="R17" s="998"/>
      <c r="S17" s="423"/>
      <c r="T17" s="423"/>
      <c r="U17" s="423"/>
    </row>
    <row r="18" spans="1:6" ht="21">
      <c r="A18" s="1127"/>
      <c r="B18" s="1135"/>
      <c r="C18" s="978" t="s">
        <v>624</v>
      </c>
      <c r="D18" s="978"/>
      <c r="E18" s="978"/>
      <c r="F18" s="978"/>
    </row>
    <row r="19" spans="1:3" ht="21">
      <c r="A19" s="1127" t="s">
        <v>592</v>
      </c>
      <c r="B19" s="1135" t="s">
        <v>336</v>
      </c>
      <c r="C19" s="965" t="s">
        <v>627</v>
      </c>
    </row>
    <row r="20" spans="1:3" ht="21">
      <c r="A20" s="1127"/>
      <c r="B20" s="1135"/>
      <c r="C20" s="965" t="s">
        <v>628</v>
      </c>
    </row>
    <row r="21" spans="1:3" ht="21">
      <c r="A21" s="1127"/>
      <c r="B21" s="1135"/>
      <c r="C21" s="965" t="s">
        <v>462</v>
      </c>
    </row>
    <row r="22" spans="1:3" ht="21">
      <c r="A22" s="1127"/>
      <c r="B22" s="1135"/>
      <c r="C22" s="1000" t="s">
        <v>463</v>
      </c>
    </row>
    <row r="23" spans="1:3" ht="21">
      <c r="A23" s="1127"/>
      <c r="B23" s="1135"/>
      <c r="C23" s="965" t="s">
        <v>629</v>
      </c>
    </row>
    <row r="24" spans="1:3" ht="21">
      <c r="A24" s="1127"/>
      <c r="B24" s="1135"/>
      <c r="C24" s="965" t="s">
        <v>630</v>
      </c>
    </row>
    <row r="25" spans="1:3" ht="21">
      <c r="A25" s="1127"/>
      <c r="B25" s="1135"/>
      <c r="C25" s="965" t="s">
        <v>631</v>
      </c>
    </row>
    <row r="26" spans="1:3" ht="21">
      <c r="A26" s="1127"/>
      <c r="B26" s="1135"/>
      <c r="C26" s="965" t="s">
        <v>632</v>
      </c>
    </row>
    <row r="27" spans="1:3" ht="24" customHeight="1">
      <c r="A27" s="1127" t="s">
        <v>593</v>
      </c>
      <c r="B27" s="1135" t="s">
        <v>336</v>
      </c>
      <c r="C27" s="965" t="s">
        <v>635</v>
      </c>
    </row>
    <row r="28" spans="1:3" ht="15.75" customHeight="1">
      <c r="A28" s="1127"/>
      <c r="B28" s="1135"/>
      <c r="C28" s="965" t="s">
        <v>634</v>
      </c>
    </row>
    <row r="29" spans="1:3" ht="21">
      <c r="A29" s="1127"/>
      <c r="B29" s="1135"/>
      <c r="C29" s="965" t="s">
        <v>636</v>
      </c>
    </row>
    <row r="30" spans="1:3" ht="21">
      <c r="A30" s="878" t="s">
        <v>594</v>
      </c>
      <c r="B30" s="981" t="s">
        <v>336</v>
      </c>
      <c r="C30" s="965" t="s">
        <v>638</v>
      </c>
    </row>
    <row r="31" ht="21">
      <c r="C31" s="965" t="s">
        <v>639</v>
      </c>
    </row>
    <row r="32" ht="21">
      <c r="C32" s="965" t="s">
        <v>640</v>
      </c>
    </row>
  </sheetData>
  <sheetProtection/>
  <mergeCells count="11">
    <mergeCell ref="A27:A29"/>
    <mergeCell ref="B27:B29"/>
    <mergeCell ref="A3:I3"/>
    <mergeCell ref="J3:R3"/>
    <mergeCell ref="S3:U3"/>
    <mergeCell ref="V3:X3"/>
    <mergeCell ref="A7:I7"/>
    <mergeCell ref="A15:A18"/>
    <mergeCell ref="B15:B18"/>
    <mergeCell ref="A19:A26"/>
    <mergeCell ref="B19:B26"/>
  </mergeCells>
  <printOptions horizontalCentered="1"/>
  <pageMargins left="0.433070866141732" right="0.354330708661417" top="0.748031496062992" bottom="0.748031496062992" header="0.31496062992126" footer="0.31496062992126"/>
  <pageSetup horizontalDpi="600" verticalDpi="600" orientation="landscape" paperSize="5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35"/>
  <sheetViews>
    <sheetView workbookViewId="0" topLeftCell="A2">
      <selection activeCell="D10" sqref="D10"/>
    </sheetView>
  </sheetViews>
  <sheetFormatPr defaultColWidth="28.57421875" defaultRowHeight="15"/>
  <cols>
    <col min="1" max="1" width="28.57421875" style="49" customWidth="1"/>
    <col min="2" max="2" width="12.421875" style="78" bestFit="1" customWidth="1"/>
    <col min="3" max="3" width="13.7109375" style="78" customWidth="1"/>
    <col min="4" max="4" width="13.00390625" style="78" customWidth="1"/>
    <col min="5" max="5" width="12.8515625" style="78" customWidth="1"/>
    <col min="6" max="6" width="13.28125" style="78" customWidth="1"/>
    <col min="7" max="7" width="12.00390625" style="78" customWidth="1"/>
    <col min="8" max="8" width="11.421875" style="78" customWidth="1"/>
    <col min="9" max="9" width="11.57421875" style="78" customWidth="1"/>
    <col min="10" max="10" width="10.8515625" style="78" bestFit="1" customWidth="1"/>
    <col min="11" max="11" width="12.7109375" style="78" customWidth="1"/>
    <col min="12" max="12" width="14.00390625" style="78" customWidth="1"/>
    <col min="13" max="13" width="14.140625" style="78" customWidth="1"/>
    <col min="14" max="14" width="13.140625" style="78" customWidth="1"/>
    <col min="15" max="15" width="13.28125" style="78" customWidth="1"/>
    <col min="16" max="16" width="13.7109375" style="78" customWidth="1"/>
    <col min="17" max="17" width="12.28125" style="78" customWidth="1"/>
    <col min="18" max="18" width="12.140625" style="46" customWidth="1"/>
    <col min="19" max="19" width="11.28125" style="46" customWidth="1"/>
    <col min="20" max="20" width="12.7109375" style="46" customWidth="1"/>
    <col min="21" max="21" width="13.140625" style="78" bestFit="1" customWidth="1"/>
    <col min="22" max="22" width="13.00390625" style="78" customWidth="1"/>
    <col min="23" max="23" width="10.00390625" style="163" customWidth="1"/>
    <col min="24" max="24" width="10.140625" style="163" customWidth="1"/>
    <col min="25" max="25" width="8.28125" style="163" customWidth="1"/>
    <col min="26" max="26" width="10.8515625" style="47" hidden="1" customWidth="1"/>
    <col min="27" max="27" width="12.421875" style="47" hidden="1" customWidth="1"/>
    <col min="28" max="28" width="11.28125" style="47" hidden="1" customWidth="1"/>
    <col min="29" max="16384" width="28.57421875" style="49" customWidth="1"/>
  </cols>
  <sheetData>
    <row r="1" spans="1:28" s="48" customFormat="1" ht="15.75">
      <c r="A1" s="45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46"/>
      <c r="S1" s="46"/>
      <c r="T1" s="46"/>
      <c r="U1" s="78"/>
      <c r="V1" s="78"/>
      <c r="W1" s="163"/>
      <c r="X1" s="163"/>
      <c r="Y1" s="163"/>
      <c r="Z1" s="47"/>
      <c r="AA1" s="47"/>
      <c r="AB1" s="47"/>
    </row>
    <row r="2" spans="1:28" s="97" customFormat="1" ht="25.5" customHeight="1">
      <c r="A2" s="96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69"/>
      <c r="S2" s="69"/>
      <c r="T2" s="69"/>
      <c r="U2" s="92"/>
      <c r="V2" s="92"/>
      <c r="W2" s="163"/>
      <c r="X2" s="163"/>
      <c r="Y2" s="163"/>
      <c r="Z2" s="70"/>
      <c r="AA2" s="70"/>
      <c r="AB2" s="70"/>
    </row>
    <row r="3" spans="2:28" s="98" customFormat="1" ht="15" customHeight="1">
      <c r="B3" s="99"/>
      <c r="C3" s="100"/>
      <c r="D3" s="101">
        <v>1</v>
      </c>
      <c r="E3" s="99"/>
      <c r="F3" s="100"/>
      <c r="G3" s="100"/>
      <c r="H3" s="100"/>
      <c r="I3" s="100"/>
      <c r="J3" s="100"/>
      <c r="K3" s="100">
        <v>2</v>
      </c>
      <c r="L3" s="100">
        <v>3</v>
      </c>
      <c r="M3" s="101"/>
      <c r="N3" s="101"/>
      <c r="O3" s="101"/>
      <c r="P3" s="101"/>
      <c r="Q3" s="101"/>
      <c r="R3" s="101">
        <v>1</v>
      </c>
      <c r="S3" s="101">
        <v>2</v>
      </c>
      <c r="T3" s="101">
        <v>3</v>
      </c>
      <c r="U3" s="101">
        <v>2</v>
      </c>
      <c r="V3" s="101">
        <v>3</v>
      </c>
      <c r="W3" s="164">
        <v>1</v>
      </c>
      <c r="X3" s="164">
        <v>2</v>
      </c>
      <c r="Y3" s="164">
        <v>3</v>
      </c>
      <c r="Z3" s="102">
        <v>1</v>
      </c>
      <c r="AA3" s="102">
        <v>2</v>
      </c>
      <c r="AB3" s="102">
        <v>3</v>
      </c>
    </row>
    <row r="4" spans="1:28" s="103" customFormat="1" ht="18.75">
      <c r="A4" s="1145" t="s">
        <v>50</v>
      </c>
      <c r="B4" s="1140" t="s">
        <v>37</v>
      </c>
      <c r="C4" s="1141"/>
      <c r="D4" s="1141"/>
      <c r="E4" s="1141"/>
      <c r="F4" s="1141"/>
      <c r="G4" s="1141"/>
      <c r="H4" s="1141"/>
      <c r="I4" s="1141"/>
      <c r="J4" s="1141"/>
      <c r="K4" s="1141"/>
      <c r="L4" s="1142"/>
      <c r="M4" s="1140" t="s">
        <v>241</v>
      </c>
      <c r="N4" s="1141"/>
      <c r="O4" s="1141"/>
      <c r="P4" s="1141"/>
      <c r="Q4" s="1141"/>
      <c r="R4" s="1141"/>
      <c r="S4" s="1141"/>
      <c r="T4" s="1141"/>
      <c r="U4" s="1141"/>
      <c r="V4" s="1142"/>
      <c r="W4" s="1160" t="s">
        <v>4</v>
      </c>
      <c r="X4" s="1161"/>
      <c r="Y4" s="1162"/>
      <c r="Z4" s="1157" t="s">
        <v>5</v>
      </c>
      <c r="AA4" s="1158"/>
      <c r="AB4" s="1159"/>
    </row>
    <row r="5" spans="1:28" s="103" customFormat="1" ht="21" customHeight="1">
      <c r="A5" s="1146"/>
      <c r="B5" s="1140" t="s">
        <v>6</v>
      </c>
      <c r="C5" s="1141"/>
      <c r="D5" s="1142"/>
      <c r="E5" s="1140" t="s">
        <v>7</v>
      </c>
      <c r="F5" s="1141"/>
      <c r="G5" s="1141"/>
      <c r="H5" s="1141"/>
      <c r="I5" s="1141"/>
      <c r="J5" s="1141"/>
      <c r="K5" s="1142"/>
      <c r="L5" s="1143" t="s">
        <v>131</v>
      </c>
      <c r="M5" s="1148" t="s">
        <v>6</v>
      </c>
      <c r="N5" s="1149"/>
      <c r="O5" s="1150"/>
      <c r="P5" s="1151" t="s">
        <v>7</v>
      </c>
      <c r="Q5" s="1152"/>
      <c r="R5" s="1152"/>
      <c r="S5" s="1152"/>
      <c r="T5" s="1152"/>
      <c r="U5" s="1153"/>
      <c r="V5" s="1143" t="s">
        <v>131</v>
      </c>
      <c r="W5" s="1143" t="s">
        <v>8</v>
      </c>
      <c r="X5" s="1143" t="s">
        <v>9</v>
      </c>
      <c r="Y5" s="1143" t="s">
        <v>24</v>
      </c>
      <c r="Z5" s="1155" t="s">
        <v>25</v>
      </c>
      <c r="AA5" s="1155" t="s">
        <v>26</v>
      </c>
      <c r="AB5" s="1155" t="s">
        <v>13</v>
      </c>
    </row>
    <row r="6" spans="1:28" s="103" customFormat="1" ht="31.5">
      <c r="A6" s="1147"/>
      <c r="B6" s="138" t="s">
        <v>170</v>
      </c>
      <c r="C6" s="138" t="s">
        <v>27</v>
      </c>
      <c r="D6" s="138" t="s">
        <v>169</v>
      </c>
      <c r="E6" s="138" t="s">
        <v>28</v>
      </c>
      <c r="F6" s="138" t="s">
        <v>171</v>
      </c>
      <c r="G6" s="138" t="s">
        <v>172</v>
      </c>
      <c r="H6" s="138" t="s">
        <v>29</v>
      </c>
      <c r="I6" s="138" t="s">
        <v>173</v>
      </c>
      <c r="J6" s="138" t="s">
        <v>174</v>
      </c>
      <c r="K6" s="138" t="s">
        <v>169</v>
      </c>
      <c r="L6" s="1144"/>
      <c r="M6" s="138" t="s">
        <v>170</v>
      </c>
      <c r="N6" s="138" t="s">
        <v>27</v>
      </c>
      <c r="O6" s="138" t="s">
        <v>169</v>
      </c>
      <c r="P6" s="138" t="s">
        <v>28</v>
      </c>
      <c r="Q6" s="138" t="s">
        <v>171</v>
      </c>
      <c r="R6" s="138" t="s">
        <v>172</v>
      </c>
      <c r="S6" s="138" t="s">
        <v>29</v>
      </c>
      <c r="T6" s="138" t="s">
        <v>173</v>
      </c>
      <c r="U6" s="138" t="s">
        <v>169</v>
      </c>
      <c r="V6" s="1144"/>
      <c r="W6" s="1144"/>
      <c r="X6" s="1144"/>
      <c r="Y6" s="1144"/>
      <c r="Z6" s="1156"/>
      <c r="AA6" s="1156"/>
      <c r="AB6" s="1156"/>
    </row>
    <row r="7" spans="1:28" s="103" customFormat="1" ht="18.75">
      <c r="A7" s="104" t="s">
        <v>30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/>
      <c r="W7" s="137"/>
      <c r="X7" s="137"/>
      <c r="Y7" s="137"/>
      <c r="Z7" s="105"/>
      <c r="AA7" s="105"/>
      <c r="AB7" s="105"/>
    </row>
    <row r="8" spans="1:30" s="109" customFormat="1" ht="37.5">
      <c r="A8" s="106" t="s">
        <v>125</v>
      </c>
      <c r="B8" s="141">
        <v>6081137.59</v>
      </c>
      <c r="C8" s="141">
        <v>1436557.56</v>
      </c>
      <c r="D8" s="142">
        <v>7517695.15</v>
      </c>
      <c r="E8" s="141">
        <v>15909060.19</v>
      </c>
      <c r="F8" s="141">
        <v>2168429.1</v>
      </c>
      <c r="G8" s="141">
        <v>3171914.84</v>
      </c>
      <c r="H8" s="141">
        <v>0</v>
      </c>
      <c r="I8" s="141">
        <v>0</v>
      </c>
      <c r="J8" s="141">
        <v>0</v>
      </c>
      <c r="K8" s="142">
        <v>21249404.13</v>
      </c>
      <c r="L8" s="142">
        <v>28767099.28</v>
      </c>
      <c r="M8" s="141">
        <v>26657975.329999994</v>
      </c>
      <c r="N8" s="141">
        <v>1453458.23</v>
      </c>
      <c r="O8" s="142">
        <v>28111433.559999995</v>
      </c>
      <c r="P8" s="141">
        <v>15024752.79</v>
      </c>
      <c r="Q8" s="141">
        <v>1662875.56</v>
      </c>
      <c r="R8" s="141">
        <v>1948517.25</v>
      </c>
      <c r="S8" s="141" t="s">
        <v>242</v>
      </c>
      <c r="T8" s="141" t="s">
        <v>242</v>
      </c>
      <c r="U8" s="141">
        <v>18636145.6</v>
      </c>
      <c r="V8" s="143">
        <f aca="true" t="shared" si="0" ref="V8:V27">O8+U8</f>
        <v>46747579.16</v>
      </c>
      <c r="W8" s="165">
        <f aca="true" t="shared" si="1" ref="W8:W26">Z8/D8*100</f>
        <v>273.9368649445701</v>
      </c>
      <c r="X8" s="166">
        <f aca="true" t="shared" si="2" ref="X8:X26">AA8/K8*100</f>
        <v>-12.298032048393244</v>
      </c>
      <c r="Y8" s="165">
        <f aca="true" t="shared" si="3" ref="Y8:Y26">AB8/L8*100</f>
        <v>62.50362507873959</v>
      </c>
      <c r="Z8" s="107">
        <f aca="true" t="shared" si="4" ref="Z8:Z26">O8-D8</f>
        <v>20593738.409999996</v>
      </c>
      <c r="AA8" s="107">
        <f aca="true" t="shared" si="5" ref="AA8:AA26">U8-K8</f>
        <v>-2613258.5299999975</v>
      </c>
      <c r="AB8" s="107">
        <f aca="true" t="shared" si="6" ref="AB8:AB26">V8-L8</f>
        <v>17980479.879999995</v>
      </c>
      <c r="AC8" s="108"/>
      <c r="AD8" s="108"/>
    </row>
    <row r="9" spans="1:28" s="6" customFormat="1" ht="24" customHeight="1">
      <c r="A9" s="110" t="s">
        <v>51</v>
      </c>
      <c r="B9" s="142">
        <v>537537.75</v>
      </c>
      <c r="C9" s="142">
        <v>7737895.04</v>
      </c>
      <c r="D9" s="142">
        <v>8275432.79</v>
      </c>
      <c r="E9" s="142">
        <v>6265197.82</v>
      </c>
      <c r="F9" s="144">
        <v>1421428.4</v>
      </c>
      <c r="G9" s="142">
        <v>4706604.92</v>
      </c>
      <c r="H9" s="142"/>
      <c r="I9" s="142"/>
      <c r="J9" s="142">
        <v>559.59</v>
      </c>
      <c r="K9" s="142">
        <v>12393790.73</v>
      </c>
      <c r="L9" s="142">
        <v>20669223.52</v>
      </c>
      <c r="M9" s="142">
        <v>6183082.5</v>
      </c>
      <c r="N9" s="142">
        <v>323245.88</v>
      </c>
      <c r="O9" s="142">
        <v>6506328.38</v>
      </c>
      <c r="P9" s="142">
        <v>5010508.11</v>
      </c>
      <c r="Q9" s="144">
        <v>957701.0299999999</v>
      </c>
      <c r="R9" s="142">
        <v>3744236.43</v>
      </c>
      <c r="S9" s="142" t="s">
        <v>242</v>
      </c>
      <c r="T9" s="142" t="s">
        <v>242</v>
      </c>
      <c r="U9" s="142">
        <v>9712445.57</v>
      </c>
      <c r="V9" s="143">
        <f t="shared" si="0"/>
        <v>16218773.95</v>
      </c>
      <c r="W9" s="165">
        <f t="shared" si="1"/>
        <v>-21.377787179152477</v>
      </c>
      <c r="X9" s="165">
        <f t="shared" si="2"/>
        <v>-21.63458475629756</v>
      </c>
      <c r="Y9" s="165">
        <f t="shared" si="3"/>
        <v>-21.531769520483664</v>
      </c>
      <c r="Z9" s="107">
        <f t="shared" si="4"/>
        <v>-1769104.4100000001</v>
      </c>
      <c r="AA9" s="107">
        <f t="shared" si="5"/>
        <v>-2681345.16</v>
      </c>
      <c r="AB9" s="107">
        <f t="shared" si="6"/>
        <v>-4450449.57</v>
      </c>
    </row>
    <row r="10" spans="1:30" s="6" customFormat="1" ht="20.25" customHeight="1">
      <c r="A10" s="111" t="s">
        <v>31</v>
      </c>
      <c r="B10" s="142">
        <v>3544274.5</v>
      </c>
      <c r="C10" s="142">
        <v>1270651.06</v>
      </c>
      <c r="D10" s="142">
        <v>4814925.5600000005</v>
      </c>
      <c r="E10" s="142">
        <v>8370740.36</v>
      </c>
      <c r="F10" s="142">
        <v>2118001</v>
      </c>
      <c r="G10" s="142">
        <v>1543304.04</v>
      </c>
      <c r="H10" s="142">
        <v>0</v>
      </c>
      <c r="I10" s="142">
        <v>197840.92</v>
      </c>
      <c r="J10" s="142"/>
      <c r="K10" s="142">
        <v>12229886.319999998</v>
      </c>
      <c r="L10" s="142">
        <v>17044811.88</v>
      </c>
      <c r="M10" s="142">
        <v>76179906.99000002</v>
      </c>
      <c r="N10" s="142">
        <v>1342960.0299999996</v>
      </c>
      <c r="O10" s="142">
        <v>77522867.02000003</v>
      </c>
      <c r="P10" s="142">
        <v>7091887.07</v>
      </c>
      <c r="Q10" s="142">
        <v>1659813</v>
      </c>
      <c r="R10" s="142">
        <v>1823870.01</v>
      </c>
      <c r="S10" s="142" t="s">
        <v>242</v>
      </c>
      <c r="T10" s="142" t="s">
        <v>242</v>
      </c>
      <c r="U10" s="142">
        <v>10575570.08</v>
      </c>
      <c r="V10" s="143">
        <f t="shared" si="0"/>
        <v>88098437.10000002</v>
      </c>
      <c r="W10" s="165">
        <f t="shared" si="1"/>
        <v>1510.053282319073</v>
      </c>
      <c r="X10" s="166">
        <f t="shared" si="2"/>
        <v>-13.5268325208766</v>
      </c>
      <c r="Y10" s="165">
        <f t="shared" si="3"/>
        <v>416.863651650933</v>
      </c>
      <c r="Z10" s="107">
        <f t="shared" si="4"/>
        <v>72707941.46000002</v>
      </c>
      <c r="AA10" s="107">
        <f t="shared" si="5"/>
        <v>-1654316.2399999984</v>
      </c>
      <c r="AB10" s="107">
        <f t="shared" si="6"/>
        <v>71053625.22000003</v>
      </c>
      <c r="AD10" s="112"/>
    </row>
    <row r="11" spans="1:28" s="6" customFormat="1" ht="20.25" customHeight="1">
      <c r="A11" s="111" t="s">
        <v>32</v>
      </c>
      <c r="B11" s="142">
        <v>4046310.63</v>
      </c>
      <c r="C11" s="142">
        <v>9803557.56</v>
      </c>
      <c r="D11" s="142">
        <v>13849868.190000001</v>
      </c>
      <c r="E11" s="142">
        <v>9564603.02</v>
      </c>
      <c r="F11" s="142">
        <v>1656813.5</v>
      </c>
      <c r="G11" s="142">
        <v>426615</v>
      </c>
      <c r="H11" s="142">
        <v>0</v>
      </c>
      <c r="I11" s="142">
        <v>6492.74</v>
      </c>
      <c r="J11" s="142">
        <v>0</v>
      </c>
      <c r="K11" s="142">
        <v>11654524.26</v>
      </c>
      <c r="L11" s="142">
        <v>25504392.450000003</v>
      </c>
      <c r="M11" s="142">
        <v>41029484.980000004</v>
      </c>
      <c r="N11" s="142">
        <v>10049810.119999995</v>
      </c>
      <c r="O11" s="142">
        <v>51079295.1</v>
      </c>
      <c r="P11" s="142">
        <v>8744038.990000002</v>
      </c>
      <c r="Q11" s="142">
        <v>1476647</v>
      </c>
      <c r="R11" s="142">
        <v>981599</v>
      </c>
      <c r="S11" s="142" t="s">
        <v>242</v>
      </c>
      <c r="T11" s="142" t="s">
        <v>242</v>
      </c>
      <c r="U11" s="142">
        <v>11202284.990000002</v>
      </c>
      <c r="V11" s="143">
        <f t="shared" si="0"/>
        <v>62281580.09</v>
      </c>
      <c r="W11" s="165">
        <f t="shared" si="1"/>
        <v>268.8070846542836</v>
      </c>
      <c r="X11" s="166">
        <f t="shared" si="2"/>
        <v>-3.880375208039575</v>
      </c>
      <c r="Y11" s="165">
        <f t="shared" si="3"/>
        <v>144.1994264795749</v>
      </c>
      <c r="Z11" s="107">
        <f t="shared" si="4"/>
        <v>37229426.91</v>
      </c>
      <c r="AA11" s="107">
        <f t="shared" si="5"/>
        <v>-452239.2699999977</v>
      </c>
      <c r="AB11" s="107">
        <f t="shared" si="6"/>
        <v>36777187.64</v>
      </c>
    </row>
    <row r="12" spans="1:28" s="6" customFormat="1" ht="24.75" customHeight="1">
      <c r="A12" s="113" t="s">
        <v>362</v>
      </c>
      <c r="B12" s="142">
        <v>2096742.75</v>
      </c>
      <c r="C12" s="142">
        <v>1028571.8</v>
      </c>
      <c r="D12" s="142">
        <v>3125314.55</v>
      </c>
      <c r="E12" s="142">
        <v>22523689.32</v>
      </c>
      <c r="F12" s="142">
        <v>6079371.95</v>
      </c>
      <c r="G12" s="142">
        <v>2427563.2</v>
      </c>
      <c r="H12" s="142">
        <v>2700000</v>
      </c>
      <c r="I12" s="142">
        <v>0</v>
      </c>
      <c r="J12" s="142">
        <v>0</v>
      </c>
      <c r="K12" s="142">
        <v>33730624.47</v>
      </c>
      <c r="L12" s="142">
        <v>36855939.019999996</v>
      </c>
      <c r="M12" s="142">
        <v>17986474.45</v>
      </c>
      <c r="N12" s="142">
        <v>1221816.9900000002</v>
      </c>
      <c r="O12" s="142">
        <v>19208291.439999998</v>
      </c>
      <c r="P12" s="142">
        <v>27820896.68</v>
      </c>
      <c r="Q12" s="142">
        <v>11120078.76</v>
      </c>
      <c r="R12" s="142">
        <v>2968940</v>
      </c>
      <c r="S12" s="142">
        <v>4548000</v>
      </c>
      <c r="T12" s="142" t="s">
        <v>242</v>
      </c>
      <c r="U12" s="142">
        <v>46457915.44</v>
      </c>
      <c r="V12" s="143">
        <f t="shared" si="0"/>
        <v>65666206.879999995</v>
      </c>
      <c r="W12" s="165">
        <f t="shared" si="1"/>
        <v>514.6034625538731</v>
      </c>
      <c r="X12" s="165">
        <f t="shared" si="2"/>
        <v>37.73215340652719</v>
      </c>
      <c r="Y12" s="165">
        <f t="shared" si="3"/>
        <v>78.1699466247923</v>
      </c>
      <c r="Z12" s="107">
        <f t="shared" si="4"/>
        <v>16082976.889999997</v>
      </c>
      <c r="AA12" s="107">
        <f t="shared" si="5"/>
        <v>12727290.969999999</v>
      </c>
      <c r="AB12" s="107">
        <f t="shared" si="6"/>
        <v>28810267.86</v>
      </c>
    </row>
    <row r="13" spans="1:28" s="6" customFormat="1" ht="20.25" customHeight="1">
      <c r="A13" s="111" t="s">
        <v>363</v>
      </c>
      <c r="B13" s="142">
        <v>223486.5</v>
      </c>
      <c r="C13" s="142">
        <v>1295277.57</v>
      </c>
      <c r="D13" s="142">
        <v>1518764.07</v>
      </c>
      <c r="E13" s="142">
        <v>5323284.81</v>
      </c>
      <c r="F13" s="142">
        <v>4513449</v>
      </c>
      <c r="G13" s="142">
        <v>818699</v>
      </c>
      <c r="H13" s="142">
        <v>1600000</v>
      </c>
      <c r="I13" s="142">
        <v>0</v>
      </c>
      <c r="J13" s="142">
        <v>0</v>
      </c>
      <c r="K13" s="142">
        <v>12255432.809999999</v>
      </c>
      <c r="L13" s="142">
        <v>13774196.879999999</v>
      </c>
      <c r="M13" s="142">
        <v>8866755.66</v>
      </c>
      <c r="N13" s="142">
        <v>2300365.930000002</v>
      </c>
      <c r="O13" s="142">
        <v>11167121.590000002</v>
      </c>
      <c r="P13" s="142">
        <v>1706565.46</v>
      </c>
      <c r="Q13" s="142">
        <v>3494176.7700000005</v>
      </c>
      <c r="R13" s="142">
        <v>1622314</v>
      </c>
      <c r="S13" s="142">
        <v>1170000</v>
      </c>
      <c r="T13" s="142" t="s">
        <v>242</v>
      </c>
      <c r="U13" s="142">
        <v>7993056.23</v>
      </c>
      <c r="V13" s="143">
        <f t="shared" si="0"/>
        <v>19160177.82</v>
      </c>
      <c r="W13" s="165">
        <f t="shared" si="1"/>
        <v>635.2769143399607</v>
      </c>
      <c r="X13" s="165">
        <f t="shared" si="2"/>
        <v>-34.77948633949549</v>
      </c>
      <c r="Y13" s="165">
        <f t="shared" si="3"/>
        <v>39.10195989590067</v>
      </c>
      <c r="Z13" s="107">
        <f t="shared" si="4"/>
        <v>9648357.520000001</v>
      </c>
      <c r="AA13" s="107">
        <f t="shared" si="5"/>
        <v>-4262376.579999998</v>
      </c>
      <c r="AB13" s="107">
        <f t="shared" si="6"/>
        <v>5385980.940000001</v>
      </c>
    </row>
    <row r="14" spans="1:28" s="6" customFormat="1" ht="15.75" customHeight="1">
      <c r="A14" s="114" t="s">
        <v>364</v>
      </c>
      <c r="B14" s="145">
        <v>69334</v>
      </c>
      <c r="C14" s="145">
        <v>204965.84</v>
      </c>
      <c r="D14" s="145">
        <v>274299.83999999997</v>
      </c>
      <c r="E14" s="145">
        <v>1240664.69</v>
      </c>
      <c r="F14" s="145">
        <v>1810342</v>
      </c>
      <c r="G14" s="145">
        <v>694763.59</v>
      </c>
      <c r="H14" s="145">
        <v>0</v>
      </c>
      <c r="I14" s="145">
        <v>0</v>
      </c>
      <c r="J14" s="145">
        <v>0</v>
      </c>
      <c r="K14" s="145">
        <v>3745770.28</v>
      </c>
      <c r="L14" s="145">
        <v>4020070.1199999996</v>
      </c>
      <c r="M14" s="146">
        <v>6435559.03</v>
      </c>
      <c r="N14" s="146">
        <v>262894.04999999993</v>
      </c>
      <c r="O14" s="146">
        <v>6698453.08</v>
      </c>
      <c r="P14" s="146">
        <v>8934045.610000001</v>
      </c>
      <c r="Q14" s="146">
        <v>940706.3</v>
      </c>
      <c r="R14" s="146">
        <v>753696.3600000001</v>
      </c>
      <c r="S14" s="146" t="s">
        <v>242</v>
      </c>
      <c r="T14" s="146" t="s">
        <v>242</v>
      </c>
      <c r="U14" s="146">
        <v>10628448.270000001</v>
      </c>
      <c r="V14" s="143">
        <f t="shared" si="0"/>
        <v>17326901.35</v>
      </c>
      <c r="W14" s="165">
        <f t="shared" si="1"/>
        <v>2342.018588126045</v>
      </c>
      <c r="X14" s="165">
        <f t="shared" si="2"/>
        <v>183.74533074676438</v>
      </c>
      <c r="Y14" s="165">
        <f t="shared" si="3"/>
        <v>331.00992850343624</v>
      </c>
      <c r="Z14" s="107">
        <f t="shared" si="4"/>
        <v>6424153.24</v>
      </c>
      <c r="AA14" s="107">
        <f t="shared" si="5"/>
        <v>6882677.990000002</v>
      </c>
      <c r="AB14" s="107">
        <f t="shared" si="6"/>
        <v>13306831.230000002</v>
      </c>
    </row>
    <row r="15" spans="1:28" s="6" customFormat="1" ht="20.25" customHeight="1">
      <c r="A15" s="111" t="s">
        <v>365</v>
      </c>
      <c r="B15" s="142">
        <v>2058802.35</v>
      </c>
      <c r="C15" s="142">
        <v>1160928.69</v>
      </c>
      <c r="D15" s="142">
        <v>3219731.04</v>
      </c>
      <c r="E15" s="142">
        <v>6063425.36</v>
      </c>
      <c r="F15" s="142">
        <v>3675904</v>
      </c>
      <c r="G15" s="142">
        <v>1007656</v>
      </c>
      <c r="H15" s="142">
        <v>0</v>
      </c>
      <c r="I15" s="142">
        <v>0</v>
      </c>
      <c r="J15" s="142">
        <v>0</v>
      </c>
      <c r="K15" s="142">
        <v>10746985.36</v>
      </c>
      <c r="L15" s="142">
        <v>13966716.399999999</v>
      </c>
      <c r="M15" s="142">
        <v>35554138.97</v>
      </c>
      <c r="N15" s="142">
        <v>1074049.88</v>
      </c>
      <c r="O15" s="142">
        <v>36628188.85</v>
      </c>
      <c r="P15" s="142">
        <v>7662694.01</v>
      </c>
      <c r="Q15" s="142">
        <v>4980380.95</v>
      </c>
      <c r="R15" s="142">
        <v>658163</v>
      </c>
      <c r="S15" s="142" t="s">
        <v>242</v>
      </c>
      <c r="T15" s="142" t="s">
        <v>242</v>
      </c>
      <c r="U15" s="142">
        <v>13301237.96</v>
      </c>
      <c r="V15" s="143">
        <f t="shared" si="0"/>
        <v>49929426.81</v>
      </c>
      <c r="W15" s="165">
        <f t="shared" si="1"/>
        <v>1037.6164156245795</v>
      </c>
      <c r="X15" s="165">
        <f t="shared" si="2"/>
        <v>23.767154364114642</v>
      </c>
      <c r="Y15" s="165">
        <f t="shared" si="3"/>
        <v>257.48865646044055</v>
      </c>
      <c r="Z15" s="107">
        <f t="shared" si="4"/>
        <v>33408457.810000002</v>
      </c>
      <c r="AA15" s="107">
        <f t="shared" si="5"/>
        <v>2554252.6000000015</v>
      </c>
      <c r="AB15" s="107">
        <f t="shared" si="6"/>
        <v>35962710.410000004</v>
      </c>
    </row>
    <row r="16" spans="1:28" s="6" customFormat="1" ht="20.25" customHeight="1">
      <c r="A16" s="115" t="s">
        <v>366</v>
      </c>
      <c r="B16" s="142">
        <v>1970389.43</v>
      </c>
      <c r="C16" s="142">
        <v>3479507.37</v>
      </c>
      <c r="D16" s="142">
        <v>5449896.8</v>
      </c>
      <c r="E16" s="142">
        <v>5454207.26</v>
      </c>
      <c r="F16" s="142">
        <v>8576821.65</v>
      </c>
      <c r="G16" s="142">
        <v>2286134.52</v>
      </c>
      <c r="H16" s="142">
        <v>400000</v>
      </c>
      <c r="I16" s="142">
        <v>0</v>
      </c>
      <c r="J16" s="142">
        <v>0</v>
      </c>
      <c r="K16" s="142">
        <v>16717163.43</v>
      </c>
      <c r="L16" s="142">
        <v>22167060.23</v>
      </c>
      <c r="M16" s="142">
        <v>14110059.009999998</v>
      </c>
      <c r="N16" s="142">
        <v>4062118.909999999</v>
      </c>
      <c r="O16" s="142">
        <v>18172177.919999998</v>
      </c>
      <c r="P16" s="142">
        <v>5429493.119999999</v>
      </c>
      <c r="Q16" s="142">
        <v>3980305.19</v>
      </c>
      <c r="R16" s="142">
        <v>2536926.5599999996</v>
      </c>
      <c r="S16" s="142">
        <v>640000</v>
      </c>
      <c r="T16" s="142" t="s">
        <v>242</v>
      </c>
      <c r="U16" s="142">
        <v>12586724.869999997</v>
      </c>
      <c r="V16" s="143">
        <f t="shared" si="0"/>
        <v>30758902.789999995</v>
      </c>
      <c r="W16" s="165">
        <f t="shared" si="1"/>
        <v>233.44077120873186</v>
      </c>
      <c r="X16" s="165">
        <f t="shared" si="2"/>
        <v>-24.707771610270143</v>
      </c>
      <c r="Y16" s="165">
        <f t="shared" si="3"/>
        <v>38.75950383520925</v>
      </c>
      <c r="Z16" s="107">
        <f t="shared" si="4"/>
        <v>12722281.119999997</v>
      </c>
      <c r="AA16" s="107">
        <f t="shared" si="5"/>
        <v>-4130438.5600000024</v>
      </c>
      <c r="AB16" s="107">
        <f t="shared" si="6"/>
        <v>8591842.559999995</v>
      </c>
    </row>
    <row r="17" spans="1:28" s="6" customFormat="1" ht="20.25" customHeight="1">
      <c r="A17" s="111" t="s">
        <v>367</v>
      </c>
      <c r="B17" s="142">
        <v>849490.75</v>
      </c>
      <c r="C17" s="142">
        <v>2685943.75</v>
      </c>
      <c r="D17" s="142">
        <v>3535434.5</v>
      </c>
      <c r="E17" s="142">
        <v>2543532.2</v>
      </c>
      <c r="F17" s="142">
        <v>6092577.55</v>
      </c>
      <c r="G17" s="142">
        <v>1843975.85</v>
      </c>
      <c r="H17" s="142">
        <v>380000</v>
      </c>
      <c r="I17" s="142">
        <v>0</v>
      </c>
      <c r="J17" s="142">
        <v>0</v>
      </c>
      <c r="K17" s="142">
        <v>10860085.6</v>
      </c>
      <c r="L17" s="142">
        <v>14395520.1</v>
      </c>
      <c r="M17" s="142">
        <v>10067477.32</v>
      </c>
      <c r="N17" s="142">
        <v>2654999.9600000004</v>
      </c>
      <c r="O17" s="142">
        <v>12722477.280000001</v>
      </c>
      <c r="P17" s="142">
        <v>2422997.66</v>
      </c>
      <c r="Q17" s="142">
        <v>4396701.85</v>
      </c>
      <c r="R17" s="142">
        <v>1744878.72</v>
      </c>
      <c r="S17" s="142">
        <v>350000</v>
      </c>
      <c r="T17" s="142" t="s">
        <v>242</v>
      </c>
      <c r="U17" s="142">
        <v>8914578.23</v>
      </c>
      <c r="V17" s="143">
        <f t="shared" si="0"/>
        <v>21637055.51</v>
      </c>
      <c r="W17" s="165">
        <f t="shared" si="1"/>
        <v>259.85611612943194</v>
      </c>
      <c r="X17" s="166">
        <f t="shared" si="2"/>
        <v>-17.914291301718645</v>
      </c>
      <c r="Y17" s="165">
        <f t="shared" si="3"/>
        <v>50.30409015927116</v>
      </c>
      <c r="Z17" s="107">
        <f t="shared" si="4"/>
        <v>9187042.780000001</v>
      </c>
      <c r="AA17" s="107">
        <f t="shared" si="5"/>
        <v>-1945507.3699999992</v>
      </c>
      <c r="AB17" s="107">
        <f t="shared" si="6"/>
        <v>7241535.410000002</v>
      </c>
    </row>
    <row r="18" spans="1:28" s="6" customFormat="1" ht="20.25" customHeight="1">
      <c r="A18" s="111" t="s">
        <v>368</v>
      </c>
      <c r="B18" s="142">
        <v>1036914.06</v>
      </c>
      <c r="C18" s="142">
        <v>2805149.71</v>
      </c>
      <c r="D18" s="142">
        <v>3842063.77</v>
      </c>
      <c r="E18" s="142">
        <v>5150446.15</v>
      </c>
      <c r="F18" s="142">
        <v>2821404</v>
      </c>
      <c r="G18" s="142">
        <v>1367455.65</v>
      </c>
      <c r="H18" s="142">
        <v>0</v>
      </c>
      <c r="I18" s="142">
        <v>1</v>
      </c>
      <c r="J18" s="142">
        <v>0</v>
      </c>
      <c r="K18" s="142">
        <v>9339306.8</v>
      </c>
      <c r="L18" s="142">
        <v>13181370.57</v>
      </c>
      <c r="M18" s="142">
        <v>12753341.950000001</v>
      </c>
      <c r="N18" s="142">
        <v>2870499.989999998</v>
      </c>
      <c r="O18" s="142">
        <v>15623841.94</v>
      </c>
      <c r="P18" s="142">
        <v>2257038.0199999996</v>
      </c>
      <c r="Q18" s="142">
        <v>1298485.4</v>
      </c>
      <c r="R18" s="142">
        <v>1666834.0899999999</v>
      </c>
      <c r="S18" s="142" t="s">
        <v>242</v>
      </c>
      <c r="T18" s="142">
        <v>36800.78</v>
      </c>
      <c r="U18" s="142">
        <v>5259158.29</v>
      </c>
      <c r="V18" s="143">
        <f t="shared" si="0"/>
        <v>20883000.23</v>
      </c>
      <c r="W18" s="165">
        <f t="shared" si="1"/>
        <v>306.65233258218404</v>
      </c>
      <c r="X18" s="165">
        <f t="shared" si="2"/>
        <v>-43.68791600250246</v>
      </c>
      <c r="Y18" s="165">
        <f t="shared" si="3"/>
        <v>58.42814007162838</v>
      </c>
      <c r="Z18" s="107">
        <f t="shared" si="4"/>
        <v>11781778.17</v>
      </c>
      <c r="AA18" s="107">
        <f t="shared" si="5"/>
        <v>-4080148.5100000007</v>
      </c>
      <c r="AB18" s="107">
        <f t="shared" si="6"/>
        <v>7701629.66</v>
      </c>
    </row>
    <row r="19" spans="1:28" s="116" customFormat="1" ht="24" customHeight="1">
      <c r="A19" s="111" t="s">
        <v>369</v>
      </c>
      <c r="B19" s="142">
        <v>1031433</v>
      </c>
      <c r="C19" s="142">
        <v>2686591.84</v>
      </c>
      <c r="D19" s="142">
        <v>3718024.84</v>
      </c>
      <c r="E19" s="142">
        <v>3625935.49</v>
      </c>
      <c r="F19" s="142">
        <v>6097686.2</v>
      </c>
      <c r="G19" s="142">
        <v>3626256.97</v>
      </c>
      <c r="H19" s="142">
        <v>300000</v>
      </c>
      <c r="I19" s="142">
        <v>1</v>
      </c>
      <c r="J19" s="142">
        <v>0</v>
      </c>
      <c r="K19" s="142">
        <v>13649879.660000002</v>
      </c>
      <c r="L19" s="142">
        <v>17367904.5</v>
      </c>
      <c r="M19" s="142">
        <v>12967173.719999999</v>
      </c>
      <c r="N19" s="142">
        <v>3311751.8199999984</v>
      </c>
      <c r="O19" s="142">
        <v>16278925.539999997</v>
      </c>
      <c r="P19" s="142">
        <v>2811936.3800000004</v>
      </c>
      <c r="Q19" s="142">
        <v>1988598.19</v>
      </c>
      <c r="R19" s="142">
        <v>2484449.0300000003</v>
      </c>
      <c r="S19" s="142">
        <v>250000</v>
      </c>
      <c r="T19" s="142">
        <v>10</v>
      </c>
      <c r="U19" s="142">
        <v>7534993.600000001</v>
      </c>
      <c r="V19" s="143">
        <f t="shared" si="0"/>
        <v>23813919.139999997</v>
      </c>
      <c r="W19" s="165">
        <f t="shared" si="1"/>
        <v>337.83799841423325</v>
      </c>
      <c r="X19" s="165">
        <f t="shared" si="2"/>
        <v>-44.79809501851682</v>
      </c>
      <c r="Y19" s="165">
        <f t="shared" si="3"/>
        <v>37.11452144385062</v>
      </c>
      <c r="Z19" s="107">
        <f t="shared" si="4"/>
        <v>12560900.699999997</v>
      </c>
      <c r="AA19" s="107">
        <f t="shared" si="5"/>
        <v>-6114886.060000001</v>
      </c>
      <c r="AB19" s="107">
        <f t="shared" si="6"/>
        <v>6446014.639999997</v>
      </c>
    </row>
    <row r="20" spans="1:28" s="116" customFormat="1" ht="18" customHeight="1">
      <c r="A20" s="111" t="s">
        <v>370</v>
      </c>
      <c r="B20" s="142">
        <v>1084504.04</v>
      </c>
      <c r="C20" s="142">
        <v>4461188.81</v>
      </c>
      <c r="D20" s="142">
        <v>5545692.85</v>
      </c>
      <c r="E20" s="142">
        <v>3279569.2</v>
      </c>
      <c r="F20" s="142">
        <v>6153219.4</v>
      </c>
      <c r="G20" s="142">
        <v>1421791</v>
      </c>
      <c r="H20" s="142">
        <v>300000</v>
      </c>
      <c r="I20" s="142">
        <v>15</v>
      </c>
      <c r="J20" s="142">
        <v>0</v>
      </c>
      <c r="K20" s="142">
        <v>11154594.600000001</v>
      </c>
      <c r="L20" s="142">
        <v>16700287.450000001</v>
      </c>
      <c r="M20" s="142">
        <v>13231482.030000001</v>
      </c>
      <c r="N20" s="142">
        <v>3882652.4600000014</v>
      </c>
      <c r="O20" s="142">
        <v>17114134.490000002</v>
      </c>
      <c r="P20" s="142">
        <v>3669091.3200000003</v>
      </c>
      <c r="Q20" s="142">
        <v>3854243.1</v>
      </c>
      <c r="R20" s="142">
        <v>1744049.8199999998</v>
      </c>
      <c r="S20" s="142">
        <v>230000</v>
      </c>
      <c r="T20" s="142">
        <v>10</v>
      </c>
      <c r="U20" s="142">
        <v>9497394.24</v>
      </c>
      <c r="V20" s="143">
        <f t="shared" si="0"/>
        <v>26611528.730000004</v>
      </c>
      <c r="W20" s="165">
        <f t="shared" si="1"/>
        <v>208.60227843307268</v>
      </c>
      <c r="X20" s="166">
        <f t="shared" si="2"/>
        <v>-14.856661487276293</v>
      </c>
      <c r="Y20" s="165">
        <f t="shared" si="3"/>
        <v>59.34772865241911</v>
      </c>
      <c r="Z20" s="107">
        <f t="shared" si="4"/>
        <v>11568441.640000002</v>
      </c>
      <c r="AA20" s="107">
        <f t="shared" si="5"/>
        <v>-1657200.3600000013</v>
      </c>
      <c r="AB20" s="107">
        <f t="shared" si="6"/>
        <v>9911241.280000003</v>
      </c>
    </row>
    <row r="21" spans="1:28" s="6" customFormat="1" ht="17.25" customHeight="1">
      <c r="A21" s="117" t="s">
        <v>371</v>
      </c>
      <c r="B21" s="147">
        <v>1164827.78</v>
      </c>
      <c r="C21" s="147">
        <v>2197475.63</v>
      </c>
      <c r="D21" s="147">
        <v>3362303.41</v>
      </c>
      <c r="E21" s="147">
        <v>2173099.61</v>
      </c>
      <c r="F21" s="147">
        <v>7199924</v>
      </c>
      <c r="G21" s="147">
        <v>1521078.25</v>
      </c>
      <c r="H21" s="147">
        <v>400000</v>
      </c>
      <c r="I21" s="147">
        <v>0</v>
      </c>
      <c r="J21" s="147">
        <v>0</v>
      </c>
      <c r="K21" s="147">
        <v>11294101.86</v>
      </c>
      <c r="L21" s="147">
        <v>14656405.27</v>
      </c>
      <c r="M21" s="147">
        <v>10887969.069999998</v>
      </c>
      <c r="N21" s="147">
        <v>2821612.9000000027</v>
      </c>
      <c r="O21" s="147">
        <v>13709581.97</v>
      </c>
      <c r="P21" s="147">
        <v>2714344.5600000005</v>
      </c>
      <c r="Q21" s="147">
        <v>3644981</v>
      </c>
      <c r="R21" s="147">
        <v>1914219</v>
      </c>
      <c r="S21" s="147">
        <v>150000</v>
      </c>
      <c r="T21" s="147"/>
      <c r="U21" s="147">
        <v>8423544.56</v>
      </c>
      <c r="V21" s="143">
        <f t="shared" si="0"/>
        <v>22133126.53</v>
      </c>
      <c r="W21" s="165">
        <f t="shared" si="1"/>
        <v>307.74374880106376</v>
      </c>
      <c r="X21" s="165">
        <f t="shared" si="2"/>
        <v>-25.416428287817823</v>
      </c>
      <c r="Y21" s="165">
        <f t="shared" si="3"/>
        <v>51.013335959698125</v>
      </c>
      <c r="Z21" s="107">
        <f t="shared" si="4"/>
        <v>10347278.56</v>
      </c>
      <c r="AA21" s="107">
        <f t="shared" si="5"/>
        <v>-2870557.299999999</v>
      </c>
      <c r="AB21" s="107">
        <f t="shared" si="6"/>
        <v>7476721.260000002</v>
      </c>
    </row>
    <row r="22" spans="1:28" s="6" customFormat="1" ht="17.25" customHeight="1">
      <c r="A22" s="117" t="s">
        <v>372</v>
      </c>
      <c r="B22" s="147">
        <v>1014790</v>
      </c>
      <c r="C22" s="147">
        <v>3226712.29</v>
      </c>
      <c r="D22" s="147">
        <v>4241502.29</v>
      </c>
      <c r="E22" s="147">
        <v>2494694.34</v>
      </c>
      <c r="F22" s="147">
        <v>5716585.5</v>
      </c>
      <c r="G22" s="147">
        <v>3578088.5</v>
      </c>
      <c r="H22" s="147">
        <v>200000</v>
      </c>
      <c r="I22" s="147">
        <v>0</v>
      </c>
      <c r="J22" s="147">
        <v>0</v>
      </c>
      <c r="K22" s="147">
        <v>11989368.34</v>
      </c>
      <c r="L22" s="147">
        <v>16230870.629999999</v>
      </c>
      <c r="M22" s="147">
        <v>11571242.4</v>
      </c>
      <c r="N22" s="147">
        <v>3580083.789999999</v>
      </c>
      <c r="O22" s="147">
        <v>15151326.19</v>
      </c>
      <c r="P22" s="147">
        <v>2579795.97</v>
      </c>
      <c r="Q22" s="147">
        <v>2665784.25</v>
      </c>
      <c r="R22" s="147">
        <v>3179646.88</v>
      </c>
      <c r="S22" s="147">
        <v>180000</v>
      </c>
      <c r="T22" s="147"/>
      <c r="U22" s="147">
        <v>8605227.100000001</v>
      </c>
      <c r="V22" s="143">
        <f t="shared" si="0"/>
        <v>23756553.29</v>
      </c>
      <c r="W22" s="165">
        <f t="shared" si="1"/>
        <v>257.2160322940672</v>
      </c>
      <c r="X22" s="165">
        <f t="shared" si="2"/>
        <v>-28.226184599813525</v>
      </c>
      <c r="Y22" s="165">
        <f t="shared" si="3"/>
        <v>46.366475536377315</v>
      </c>
      <c r="Z22" s="107">
        <f t="shared" si="4"/>
        <v>10909823.899999999</v>
      </c>
      <c r="AA22" s="107">
        <f t="shared" si="5"/>
        <v>-3384141.2399999984</v>
      </c>
      <c r="AB22" s="107">
        <f t="shared" si="6"/>
        <v>7525682.66</v>
      </c>
    </row>
    <row r="23" spans="1:28" s="6" customFormat="1" ht="17.25" customHeight="1">
      <c r="A23" s="117" t="s">
        <v>373</v>
      </c>
      <c r="B23" s="147">
        <v>959523.92</v>
      </c>
      <c r="C23" s="147">
        <v>3080934.68</v>
      </c>
      <c r="D23" s="147">
        <v>4040458.6</v>
      </c>
      <c r="E23" s="147">
        <v>4255035.74</v>
      </c>
      <c r="F23" s="147">
        <v>9388083.12</v>
      </c>
      <c r="G23" s="147">
        <v>1745130.24</v>
      </c>
      <c r="H23" s="147">
        <v>380000</v>
      </c>
      <c r="I23" s="147">
        <v>69070.99</v>
      </c>
      <c r="J23" s="147">
        <v>0</v>
      </c>
      <c r="K23" s="147">
        <v>15837320.09</v>
      </c>
      <c r="L23" s="147">
        <v>19877778.69</v>
      </c>
      <c r="M23" s="147">
        <v>12506556.729999999</v>
      </c>
      <c r="N23" s="147">
        <v>3390960.1499999994</v>
      </c>
      <c r="O23" s="147">
        <v>15897516.879999999</v>
      </c>
      <c r="P23" s="147">
        <v>2827828.52</v>
      </c>
      <c r="Q23" s="147">
        <v>3380930.5</v>
      </c>
      <c r="R23" s="147">
        <v>2031880.02</v>
      </c>
      <c r="S23" s="147">
        <v>160000</v>
      </c>
      <c r="T23" s="147"/>
      <c r="U23" s="147">
        <v>8400639.04</v>
      </c>
      <c r="V23" s="143">
        <f t="shared" si="0"/>
        <v>24298155.919999998</v>
      </c>
      <c r="W23" s="165">
        <f t="shared" si="1"/>
        <v>293.458229716795</v>
      </c>
      <c r="X23" s="165">
        <f t="shared" si="2"/>
        <v>-46.95668842795991</v>
      </c>
      <c r="Y23" s="165">
        <f t="shared" si="3"/>
        <v>22.23778269663388</v>
      </c>
      <c r="Z23" s="107">
        <f t="shared" si="4"/>
        <v>11857058.28</v>
      </c>
      <c r="AA23" s="107">
        <f t="shared" si="5"/>
        <v>-7436681.050000001</v>
      </c>
      <c r="AB23" s="107">
        <f t="shared" si="6"/>
        <v>4420377.229999997</v>
      </c>
    </row>
    <row r="24" spans="1:28" s="6" customFormat="1" ht="17.25" customHeight="1">
      <c r="A24" s="117" t="s">
        <v>374</v>
      </c>
      <c r="B24" s="147">
        <v>1418014</v>
      </c>
      <c r="C24" s="147">
        <v>2998612.34</v>
      </c>
      <c r="D24" s="147">
        <v>4416626.34</v>
      </c>
      <c r="E24" s="147">
        <v>3061914.31</v>
      </c>
      <c r="F24" s="147">
        <v>5758254</v>
      </c>
      <c r="G24" s="147">
        <v>1609142</v>
      </c>
      <c r="H24" s="147">
        <v>220000</v>
      </c>
      <c r="I24" s="147">
        <v>0</v>
      </c>
      <c r="J24" s="147">
        <v>0</v>
      </c>
      <c r="K24" s="147">
        <v>10649310.31</v>
      </c>
      <c r="L24" s="147">
        <v>15065936.65</v>
      </c>
      <c r="M24" s="147">
        <v>12724156.82</v>
      </c>
      <c r="N24" s="147">
        <v>2566191.5200000005</v>
      </c>
      <c r="O24" s="147">
        <v>15290348.34</v>
      </c>
      <c r="P24" s="147">
        <v>2247243.42</v>
      </c>
      <c r="Q24" s="147">
        <v>2530437</v>
      </c>
      <c r="R24" s="147">
        <v>1639810</v>
      </c>
      <c r="S24" s="147"/>
      <c r="T24" s="147">
        <v>3</v>
      </c>
      <c r="U24" s="147">
        <v>6417493.42</v>
      </c>
      <c r="V24" s="143">
        <f t="shared" si="0"/>
        <v>21707841.759999998</v>
      </c>
      <c r="W24" s="165">
        <f t="shared" si="1"/>
        <v>246.1997271881506</v>
      </c>
      <c r="X24" s="165">
        <f t="shared" si="2"/>
        <v>-39.73794327343627</v>
      </c>
      <c r="Y24" s="165">
        <f t="shared" si="3"/>
        <v>44.08557704907114</v>
      </c>
      <c r="Z24" s="107">
        <f t="shared" si="4"/>
        <v>10873722</v>
      </c>
      <c r="AA24" s="107">
        <f t="shared" si="5"/>
        <v>-4231816.890000001</v>
      </c>
      <c r="AB24" s="107">
        <f t="shared" si="6"/>
        <v>6641905.109999998</v>
      </c>
    </row>
    <row r="25" spans="1:29" s="6" customFormat="1" ht="23.25" customHeight="1">
      <c r="A25" s="118" t="s">
        <v>375</v>
      </c>
      <c r="B25" s="142">
        <v>1103357.5</v>
      </c>
      <c r="C25" s="142">
        <v>3083584.2</v>
      </c>
      <c r="D25" s="142">
        <v>4186941.7</v>
      </c>
      <c r="E25" s="142">
        <v>4168132.29</v>
      </c>
      <c r="F25" s="142">
        <v>7007130</v>
      </c>
      <c r="G25" s="142">
        <v>1837566</v>
      </c>
      <c r="H25" s="142">
        <v>780000</v>
      </c>
      <c r="I25" s="142">
        <v>11989.52</v>
      </c>
      <c r="J25" s="142">
        <v>0</v>
      </c>
      <c r="K25" s="142">
        <v>13804817.809999999</v>
      </c>
      <c r="L25" s="148">
        <v>17991759.509999998</v>
      </c>
      <c r="M25" s="142">
        <v>15459976.4</v>
      </c>
      <c r="N25" s="142">
        <v>2946708.189999998</v>
      </c>
      <c r="O25" s="142">
        <v>18406684.59</v>
      </c>
      <c r="P25" s="142">
        <v>3156712.97</v>
      </c>
      <c r="Q25" s="142">
        <v>3442428</v>
      </c>
      <c r="R25" s="142">
        <v>2852160.3</v>
      </c>
      <c r="S25" s="142">
        <v>322000</v>
      </c>
      <c r="T25" s="142">
        <v>6</v>
      </c>
      <c r="U25" s="142">
        <v>9773307.27</v>
      </c>
      <c r="V25" s="143">
        <f t="shared" si="0"/>
        <v>28179991.86</v>
      </c>
      <c r="W25" s="165">
        <f t="shared" si="1"/>
        <v>339.6212297391196</v>
      </c>
      <c r="X25" s="165">
        <f t="shared" si="2"/>
        <v>-29.203649012155992</v>
      </c>
      <c r="Y25" s="165">
        <f t="shared" si="3"/>
        <v>56.62721505552184</v>
      </c>
      <c r="Z25" s="107">
        <f t="shared" si="4"/>
        <v>14219742.89</v>
      </c>
      <c r="AA25" s="107">
        <f t="shared" si="5"/>
        <v>-4031510.539999999</v>
      </c>
      <c r="AB25" s="107">
        <f t="shared" si="6"/>
        <v>10188232.350000001</v>
      </c>
      <c r="AC25" s="112"/>
    </row>
    <row r="26" spans="1:30" s="6" customFormat="1" ht="18.75">
      <c r="A26" s="119" t="s">
        <v>376</v>
      </c>
      <c r="B26" s="147">
        <v>1548024.42</v>
      </c>
      <c r="C26" s="147">
        <v>5162947.5</v>
      </c>
      <c r="D26" s="147">
        <v>6710971.92</v>
      </c>
      <c r="E26" s="147">
        <v>3799759.72</v>
      </c>
      <c r="F26" s="147">
        <v>6983535.3</v>
      </c>
      <c r="G26" s="147">
        <v>1788798.06</v>
      </c>
      <c r="H26" s="147">
        <v>330000</v>
      </c>
      <c r="I26" s="147">
        <v>4</v>
      </c>
      <c r="J26" s="147">
        <v>0</v>
      </c>
      <c r="K26" s="147">
        <v>12902097.08</v>
      </c>
      <c r="L26" s="147">
        <v>19613069</v>
      </c>
      <c r="M26" s="147">
        <v>16362277.16</v>
      </c>
      <c r="N26" s="147">
        <v>5201644.520000001</v>
      </c>
      <c r="O26" s="147">
        <v>21563921.68</v>
      </c>
      <c r="P26" s="147">
        <v>2982555.41</v>
      </c>
      <c r="Q26" s="147">
        <v>3571370</v>
      </c>
      <c r="R26" s="147">
        <v>1630691.1600000001</v>
      </c>
      <c r="S26" s="147">
        <v>0</v>
      </c>
      <c r="T26" s="147">
        <v>5</v>
      </c>
      <c r="U26" s="147">
        <v>8184621.57</v>
      </c>
      <c r="V26" s="149">
        <f t="shared" si="0"/>
        <v>29748543.25</v>
      </c>
      <c r="W26" s="165">
        <f t="shared" si="1"/>
        <v>221.32337814937543</v>
      </c>
      <c r="X26" s="165">
        <f t="shared" si="2"/>
        <v>-36.5636336538866</v>
      </c>
      <c r="Y26" s="165">
        <f t="shared" si="3"/>
        <v>51.67714573379617</v>
      </c>
      <c r="Z26" s="120">
        <f t="shared" si="4"/>
        <v>14852949.76</v>
      </c>
      <c r="AA26" s="107">
        <f t="shared" si="5"/>
        <v>-4717475.51</v>
      </c>
      <c r="AB26" s="107">
        <f t="shared" si="6"/>
        <v>10135474.25</v>
      </c>
      <c r="AC26" s="112"/>
      <c r="AD26" s="91"/>
    </row>
    <row r="27" spans="1:30" s="6" customFormat="1" ht="19.5" customHeight="1" thickBot="1">
      <c r="A27" s="121" t="s">
        <v>57</v>
      </c>
      <c r="B27" s="150">
        <v>31838894.97</v>
      </c>
      <c r="C27" s="150">
        <v>59807053.24000001</v>
      </c>
      <c r="D27" s="150">
        <v>91645948.21000001</v>
      </c>
      <c r="E27" s="150">
        <v>115266991.88000001</v>
      </c>
      <c r="F27" s="150">
        <v>95238959.67</v>
      </c>
      <c r="G27" s="150">
        <v>37422537.629999995</v>
      </c>
      <c r="H27" s="150">
        <v>7990000</v>
      </c>
      <c r="I27" s="150">
        <v>285415.17000000004</v>
      </c>
      <c r="J27" s="150">
        <v>559.59</v>
      </c>
      <c r="K27" s="150">
        <v>256204463.94000003</v>
      </c>
      <c r="L27" s="150">
        <v>347850412.15</v>
      </c>
      <c r="M27" s="150">
        <f aca="true" t="shared" si="7" ref="M27:U27">SUM(M8:M26)</f>
        <v>361535090.5199999</v>
      </c>
      <c r="N27" s="150">
        <f t="shared" si="7"/>
        <v>55317825.32</v>
      </c>
      <c r="O27" s="150">
        <f t="shared" si="7"/>
        <v>416852915.84000003</v>
      </c>
      <c r="P27" s="150">
        <f t="shared" si="7"/>
        <v>115094426.07</v>
      </c>
      <c r="Q27" s="150">
        <f t="shared" si="7"/>
        <v>61046643.85</v>
      </c>
      <c r="R27" s="150">
        <f t="shared" si="7"/>
        <v>37926881.629999995</v>
      </c>
      <c r="S27" s="150">
        <f t="shared" si="7"/>
        <v>8000000</v>
      </c>
      <c r="T27" s="150">
        <f t="shared" si="7"/>
        <v>36834.78</v>
      </c>
      <c r="U27" s="150">
        <f t="shared" si="7"/>
        <v>222104786.32999998</v>
      </c>
      <c r="V27" s="151">
        <f t="shared" si="0"/>
        <v>638957702.1700001</v>
      </c>
      <c r="W27" s="150"/>
      <c r="X27" s="150"/>
      <c r="Y27" s="150"/>
      <c r="Z27" s="122"/>
      <c r="AA27" s="123"/>
      <c r="AB27" s="123"/>
      <c r="AD27" s="112"/>
    </row>
    <row r="28" spans="1:30" s="6" customFormat="1" ht="19.5" customHeight="1" thickTop="1">
      <c r="A28" s="124" t="s">
        <v>53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3"/>
      <c r="W28" s="167"/>
      <c r="X28" s="167"/>
      <c r="Y28" s="167"/>
      <c r="Z28" s="125"/>
      <c r="AA28" s="125"/>
      <c r="AB28" s="125"/>
      <c r="AC28" s="3"/>
      <c r="AD28" s="112"/>
    </row>
    <row r="29" spans="1:29" s="6" customFormat="1" ht="19.5" customHeight="1">
      <c r="A29" s="126" t="s">
        <v>54</v>
      </c>
      <c r="B29" s="147">
        <v>1333878</v>
      </c>
      <c r="C29" s="147">
        <v>21626.1</v>
      </c>
      <c r="D29" s="147">
        <v>1355504.1</v>
      </c>
      <c r="E29" s="147">
        <v>1441015.96</v>
      </c>
      <c r="F29" s="147">
        <v>518393.8</v>
      </c>
      <c r="G29" s="147">
        <v>270259.3</v>
      </c>
      <c r="H29" s="147">
        <v>0</v>
      </c>
      <c r="I29" s="147">
        <v>0</v>
      </c>
      <c r="J29" s="147">
        <v>0</v>
      </c>
      <c r="K29" s="147">
        <v>2229669.06</v>
      </c>
      <c r="L29" s="147">
        <v>3585173.16</v>
      </c>
      <c r="M29" s="147">
        <v>3850743.46</v>
      </c>
      <c r="N29" s="147">
        <v>52093.22000000001</v>
      </c>
      <c r="O29" s="147">
        <v>3902836.68</v>
      </c>
      <c r="P29" s="147">
        <v>859821.99</v>
      </c>
      <c r="Q29" s="147">
        <v>925860.61</v>
      </c>
      <c r="R29" s="147">
        <v>118268</v>
      </c>
      <c r="S29" s="154" t="s">
        <v>242</v>
      </c>
      <c r="T29" s="154" t="s">
        <v>242</v>
      </c>
      <c r="U29" s="147">
        <f>P29+Q29+R29</f>
        <v>1903950.6</v>
      </c>
      <c r="V29" s="155">
        <f aca="true" t="shared" si="8" ref="V29:V35">O29+U29</f>
        <v>5806787.28</v>
      </c>
      <c r="W29" s="168">
        <f aca="true" t="shared" si="9" ref="W29:W35">Z29/D29*100</f>
        <v>187.92511066547124</v>
      </c>
      <c r="X29" s="169">
        <f aca="true" t="shared" si="10" ref="X29:Y35">AA29/K29*100</f>
        <v>-14.608376904149173</v>
      </c>
      <c r="Y29" s="168">
        <f t="shared" si="10"/>
        <v>61.96671739001862</v>
      </c>
      <c r="Z29" s="127">
        <f aca="true" t="shared" si="11" ref="Z29:Z35">O29-D29</f>
        <v>2547332.58</v>
      </c>
      <c r="AA29" s="127">
        <f aca="true" t="shared" si="12" ref="AA29:AB35">U29-K29</f>
        <v>-325718.45999999996</v>
      </c>
      <c r="AB29" s="127">
        <f t="shared" si="12"/>
        <v>2221614.12</v>
      </c>
      <c r="AC29" s="112"/>
    </row>
    <row r="30" spans="1:29" s="6" customFormat="1" ht="19.5" customHeight="1">
      <c r="A30" s="126" t="s">
        <v>55</v>
      </c>
      <c r="B30" s="147">
        <v>950057.44</v>
      </c>
      <c r="C30" s="147">
        <v>27995.3</v>
      </c>
      <c r="D30" s="147">
        <v>978052.74</v>
      </c>
      <c r="E30" s="147">
        <v>657144.92</v>
      </c>
      <c r="F30" s="147">
        <v>292014</v>
      </c>
      <c r="G30" s="147">
        <v>451159.6</v>
      </c>
      <c r="H30" s="147">
        <v>0</v>
      </c>
      <c r="I30" s="147">
        <v>0</v>
      </c>
      <c r="J30" s="147">
        <v>0</v>
      </c>
      <c r="K30" s="147">
        <v>1400318.52</v>
      </c>
      <c r="L30" s="147">
        <v>2378371.26</v>
      </c>
      <c r="M30" s="147">
        <v>3433378.1</v>
      </c>
      <c r="N30" s="147">
        <v>67316.15000000001</v>
      </c>
      <c r="O30" s="147">
        <v>3500694.25</v>
      </c>
      <c r="P30" s="147">
        <v>814939.5900000001</v>
      </c>
      <c r="Q30" s="147">
        <v>430853</v>
      </c>
      <c r="R30" s="147">
        <v>452272</v>
      </c>
      <c r="S30" s="154" t="s">
        <v>242</v>
      </c>
      <c r="T30" s="154" t="s">
        <v>242</v>
      </c>
      <c r="U30" s="147">
        <f>P30+Q30+R30</f>
        <v>1698064.59</v>
      </c>
      <c r="V30" s="155">
        <f t="shared" si="8"/>
        <v>5198758.84</v>
      </c>
      <c r="W30" s="168">
        <f t="shared" si="9"/>
        <v>257.924895747442</v>
      </c>
      <c r="X30" s="168">
        <f t="shared" si="10"/>
        <v>21.262738851729253</v>
      </c>
      <c r="Y30" s="168">
        <f t="shared" si="10"/>
        <v>118.58483271446865</v>
      </c>
      <c r="Z30" s="127">
        <f t="shared" si="11"/>
        <v>2522641.51</v>
      </c>
      <c r="AA30" s="127">
        <f t="shared" si="12"/>
        <v>297746.07000000007</v>
      </c>
      <c r="AB30" s="127">
        <f t="shared" si="12"/>
        <v>2820387.58</v>
      </c>
      <c r="AC30" s="112"/>
    </row>
    <row r="31" spans="1:28" s="6" customFormat="1" ht="18.75" customHeight="1">
      <c r="A31" s="128" t="s">
        <v>333</v>
      </c>
      <c r="B31" s="147">
        <v>11003010.88</v>
      </c>
      <c r="C31" s="147">
        <v>8199143.48</v>
      </c>
      <c r="D31" s="147">
        <v>19202154.36</v>
      </c>
      <c r="E31" s="147">
        <v>44118991.88</v>
      </c>
      <c r="F31" s="147">
        <v>1163913</v>
      </c>
      <c r="G31" s="147">
        <v>980643.73</v>
      </c>
      <c r="H31" s="147">
        <v>0</v>
      </c>
      <c r="I31" s="147">
        <v>8687.11</v>
      </c>
      <c r="J31" s="147">
        <v>2136.64</v>
      </c>
      <c r="K31" s="147">
        <v>46274372.36</v>
      </c>
      <c r="L31" s="147">
        <v>65476526.72</v>
      </c>
      <c r="M31" s="147">
        <v>21491905.700000003</v>
      </c>
      <c r="N31" s="147">
        <v>7224778.729999998</v>
      </c>
      <c r="O31" s="147">
        <v>28716684.43</v>
      </c>
      <c r="P31" s="147">
        <v>14364070.550000003</v>
      </c>
      <c r="Q31" s="147">
        <v>901525</v>
      </c>
      <c r="R31" s="147">
        <v>851720.3</v>
      </c>
      <c r="S31" s="156" t="s">
        <v>242</v>
      </c>
      <c r="T31" s="156" t="s">
        <v>242</v>
      </c>
      <c r="U31" s="142">
        <f>SUM(P31:T31)</f>
        <v>16117315.850000003</v>
      </c>
      <c r="V31" s="155">
        <f t="shared" si="8"/>
        <v>44834000.28</v>
      </c>
      <c r="W31" s="168">
        <f t="shared" si="9"/>
        <v>49.549284375193416</v>
      </c>
      <c r="X31" s="168">
        <f t="shared" si="10"/>
        <v>-65.17010382201973</v>
      </c>
      <c r="Y31" s="168">
        <f t="shared" si="10"/>
        <v>-31.526605753348058</v>
      </c>
      <c r="Z31" s="127">
        <f t="shared" si="11"/>
        <v>9514530.07</v>
      </c>
      <c r="AA31" s="127">
        <f t="shared" si="12"/>
        <v>-30157056.509999998</v>
      </c>
      <c r="AB31" s="127">
        <f t="shared" si="12"/>
        <v>-20642526.439999998</v>
      </c>
    </row>
    <row r="32" spans="1:28" s="6" customFormat="1" ht="20.25" customHeight="1">
      <c r="A32" s="110" t="s">
        <v>432</v>
      </c>
      <c r="B32" s="142">
        <v>656554.25</v>
      </c>
      <c r="C32" s="142">
        <v>192898.26</v>
      </c>
      <c r="D32" s="142">
        <v>849452.51</v>
      </c>
      <c r="E32" s="142">
        <v>1127132.64</v>
      </c>
      <c r="F32" s="142">
        <v>1097610.04</v>
      </c>
      <c r="G32" s="142">
        <v>25024</v>
      </c>
      <c r="H32" s="142">
        <v>0</v>
      </c>
      <c r="I32" s="142">
        <v>480.55</v>
      </c>
      <c r="J32" s="142">
        <v>0</v>
      </c>
      <c r="K32" s="142">
        <v>2250247.2299999995</v>
      </c>
      <c r="L32" s="142">
        <v>3099699.7399999993</v>
      </c>
      <c r="M32" s="142">
        <v>10191981.939999903</v>
      </c>
      <c r="N32" s="142">
        <v>479875.6600000002</v>
      </c>
      <c r="O32" s="142">
        <v>10671857.599999903</v>
      </c>
      <c r="P32" s="142">
        <v>1043425.36</v>
      </c>
      <c r="Q32" s="142">
        <v>347921.68</v>
      </c>
      <c r="R32" s="142">
        <v>58198</v>
      </c>
      <c r="S32" s="156" t="s">
        <v>242</v>
      </c>
      <c r="T32" s="156" t="s">
        <v>242</v>
      </c>
      <c r="U32" s="142">
        <f>SUM(P32:T32)</f>
        <v>1449545.04</v>
      </c>
      <c r="V32" s="143">
        <f t="shared" si="8"/>
        <v>12121402.639999904</v>
      </c>
      <c r="W32" s="168">
        <f t="shared" si="9"/>
        <v>1156.321863125686</v>
      </c>
      <c r="X32" s="168">
        <f t="shared" si="10"/>
        <v>-35.58285415598533</v>
      </c>
      <c r="Y32" s="168">
        <f t="shared" si="10"/>
        <v>291.0508648169873</v>
      </c>
      <c r="Z32" s="127">
        <f t="shared" si="11"/>
        <v>9822405.089999903</v>
      </c>
      <c r="AA32" s="127">
        <f t="shared" si="12"/>
        <v>-800702.1899999995</v>
      </c>
      <c r="AB32" s="127">
        <f t="shared" si="12"/>
        <v>9021702.899999905</v>
      </c>
    </row>
    <row r="33" spans="1:28" s="129" customFormat="1" ht="18.75">
      <c r="A33" s="136" t="s">
        <v>433</v>
      </c>
      <c r="B33" s="142">
        <v>208646.25</v>
      </c>
      <c r="C33" s="142">
        <v>65250.96</v>
      </c>
      <c r="D33" s="147">
        <v>273897.21</v>
      </c>
      <c r="E33" s="142">
        <v>1524795.55</v>
      </c>
      <c r="F33" s="142">
        <v>6085417.63</v>
      </c>
      <c r="G33" s="142">
        <v>155074</v>
      </c>
      <c r="H33" s="142">
        <v>0</v>
      </c>
      <c r="I33" s="142">
        <v>0</v>
      </c>
      <c r="J33" s="142">
        <v>0</v>
      </c>
      <c r="K33" s="147">
        <v>7765287.18</v>
      </c>
      <c r="L33" s="142">
        <v>8039184.39</v>
      </c>
      <c r="M33" s="142">
        <v>7994689.79</v>
      </c>
      <c r="N33" s="142">
        <v>126276.87000000002</v>
      </c>
      <c r="O33" s="147">
        <v>8120966.66</v>
      </c>
      <c r="P33" s="142">
        <v>1858270.75</v>
      </c>
      <c r="Q33" s="142">
        <v>5973520.2</v>
      </c>
      <c r="R33" s="142">
        <v>70709</v>
      </c>
      <c r="S33" s="156" t="s">
        <v>242</v>
      </c>
      <c r="T33" s="156" t="s">
        <v>242</v>
      </c>
      <c r="U33" s="142">
        <f>SUM(P33:T33)</f>
        <v>7902499.95</v>
      </c>
      <c r="V33" s="155">
        <f t="shared" si="8"/>
        <v>16023466.61</v>
      </c>
      <c r="W33" s="168">
        <f t="shared" si="9"/>
        <v>2864.968741375642</v>
      </c>
      <c r="X33" s="169">
        <f t="shared" si="10"/>
        <v>1.7670018741019762</v>
      </c>
      <c r="Y33" s="168">
        <f t="shared" si="10"/>
        <v>99.31706790967138</v>
      </c>
      <c r="Z33" s="127">
        <f t="shared" si="11"/>
        <v>7847069.45</v>
      </c>
      <c r="AA33" s="127">
        <f t="shared" si="12"/>
        <v>137212.77000000048</v>
      </c>
      <c r="AB33" s="127">
        <f t="shared" si="12"/>
        <v>7984282.22</v>
      </c>
    </row>
    <row r="34" spans="1:28" s="129" customFormat="1" ht="18.75">
      <c r="A34" s="136" t="s">
        <v>436</v>
      </c>
      <c r="B34" s="142">
        <v>250655.75</v>
      </c>
      <c r="C34" s="142">
        <v>277349.94</v>
      </c>
      <c r="D34" s="147">
        <v>528005.69</v>
      </c>
      <c r="E34" s="142">
        <v>4940155.18</v>
      </c>
      <c r="F34" s="142">
        <v>13222676.99</v>
      </c>
      <c r="G34" s="142">
        <v>1223936.29</v>
      </c>
      <c r="H34" s="142">
        <v>0</v>
      </c>
      <c r="I34" s="142">
        <v>0</v>
      </c>
      <c r="J34" s="142">
        <v>0</v>
      </c>
      <c r="K34" s="147">
        <v>19386768.46</v>
      </c>
      <c r="L34" s="142">
        <v>19914774.150000002</v>
      </c>
      <c r="M34" s="142">
        <v>7815179.83</v>
      </c>
      <c r="N34" s="142">
        <v>425441.77000000014</v>
      </c>
      <c r="O34" s="147">
        <v>8240621.600000001</v>
      </c>
      <c r="P34" s="142">
        <v>3037341.6499999994</v>
      </c>
      <c r="Q34" s="142">
        <v>5497092.15</v>
      </c>
      <c r="R34" s="142">
        <v>679240.2</v>
      </c>
      <c r="S34" s="156" t="s">
        <v>242</v>
      </c>
      <c r="T34" s="156" t="s">
        <v>242</v>
      </c>
      <c r="U34" s="142">
        <f>SUM(P34:T34)</f>
        <v>9213674</v>
      </c>
      <c r="V34" s="155">
        <f t="shared" si="8"/>
        <v>17454295.6</v>
      </c>
      <c r="W34" s="168">
        <f t="shared" si="9"/>
        <v>1460.7069688964907</v>
      </c>
      <c r="X34" s="168">
        <f t="shared" si="10"/>
        <v>-52.47442079369632</v>
      </c>
      <c r="Y34" s="169">
        <f t="shared" si="10"/>
        <v>-12.3550411943788</v>
      </c>
      <c r="Z34" s="127">
        <f t="shared" si="11"/>
        <v>7712615.91</v>
      </c>
      <c r="AA34" s="127">
        <f t="shared" si="12"/>
        <v>-10173094.46</v>
      </c>
      <c r="AB34" s="127">
        <f t="shared" si="12"/>
        <v>-2460478.5500000007</v>
      </c>
    </row>
    <row r="35" spans="1:29" s="129" customFormat="1" ht="18.75">
      <c r="A35" s="110" t="s">
        <v>334</v>
      </c>
      <c r="B35" s="142">
        <v>342461</v>
      </c>
      <c r="C35" s="142">
        <v>125337.35</v>
      </c>
      <c r="D35" s="142">
        <v>467798.35</v>
      </c>
      <c r="E35" s="142">
        <v>4307577.32</v>
      </c>
      <c r="F35" s="142">
        <v>1609423</v>
      </c>
      <c r="G35" s="142">
        <v>1074082.68</v>
      </c>
      <c r="H35" s="142">
        <v>0</v>
      </c>
      <c r="I35" s="142">
        <v>0</v>
      </c>
      <c r="J35" s="142">
        <v>0</v>
      </c>
      <c r="K35" s="147">
        <v>6991083</v>
      </c>
      <c r="L35" s="142">
        <v>7458881.35</v>
      </c>
      <c r="M35" s="142">
        <v>10582077.77</v>
      </c>
      <c r="N35" s="142">
        <v>198804.93999999997</v>
      </c>
      <c r="O35" s="147">
        <v>10780882.709999999</v>
      </c>
      <c r="P35" s="142">
        <v>3519325.68</v>
      </c>
      <c r="Q35" s="142">
        <v>1872595.1900000002</v>
      </c>
      <c r="R35" s="142">
        <v>420047</v>
      </c>
      <c r="S35" s="156" t="s">
        <v>242</v>
      </c>
      <c r="T35" s="156" t="s">
        <v>242</v>
      </c>
      <c r="U35" s="142">
        <f>SUM(P35:T35)</f>
        <v>5811967.87</v>
      </c>
      <c r="V35" s="155">
        <f t="shared" si="8"/>
        <v>16592850.579999998</v>
      </c>
      <c r="W35" s="168">
        <f t="shared" si="9"/>
        <v>2204.6004138321564</v>
      </c>
      <c r="X35" s="169">
        <f t="shared" si="10"/>
        <v>-16.865986714790825</v>
      </c>
      <c r="Y35" s="168">
        <f t="shared" si="10"/>
        <v>122.45762871667074</v>
      </c>
      <c r="Z35" s="127">
        <f t="shared" si="11"/>
        <v>10313084.36</v>
      </c>
      <c r="AA35" s="127">
        <f t="shared" si="12"/>
        <v>-1179115.13</v>
      </c>
      <c r="AB35" s="127">
        <f t="shared" si="12"/>
        <v>9133969.229999999</v>
      </c>
      <c r="AC35" s="130"/>
    </row>
    <row r="36" spans="1:29" s="72" customFormat="1" ht="18.75">
      <c r="A36" s="135" t="s">
        <v>335</v>
      </c>
      <c r="B36" s="157">
        <v>83149</v>
      </c>
      <c r="C36" s="157">
        <v>6091.27</v>
      </c>
      <c r="D36" s="158">
        <v>89240.27</v>
      </c>
      <c r="E36" s="157">
        <v>673055.92</v>
      </c>
      <c r="F36" s="157">
        <v>830985</v>
      </c>
      <c r="G36" s="157">
        <v>18908</v>
      </c>
      <c r="H36" s="157">
        <v>0</v>
      </c>
      <c r="I36" s="157">
        <v>0</v>
      </c>
      <c r="J36" s="157">
        <v>0</v>
      </c>
      <c r="K36" s="158">
        <v>1522948.92</v>
      </c>
      <c r="L36" s="157">
        <v>1612189.19</v>
      </c>
      <c r="M36" s="159" t="s">
        <v>242</v>
      </c>
      <c r="N36" s="159" t="s">
        <v>242</v>
      </c>
      <c r="O36" s="159" t="s">
        <v>242</v>
      </c>
      <c r="P36" s="159" t="s">
        <v>242</v>
      </c>
      <c r="Q36" s="159" t="s">
        <v>242</v>
      </c>
      <c r="R36" s="159" t="s">
        <v>242</v>
      </c>
      <c r="S36" s="159" t="s">
        <v>242</v>
      </c>
      <c r="T36" s="159" t="s">
        <v>242</v>
      </c>
      <c r="U36" s="159" t="s">
        <v>242</v>
      </c>
      <c r="V36" s="159" t="s">
        <v>242</v>
      </c>
      <c r="W36" s="170"/>
      <c r="X36" s="170"/>
      <c r="Y36" s="170"/>
      <c r="Z36" s="127"/>
      <c r="AA36" s="127"/>
      <c r="AB36" s="127"/>
      <c r="AC36" s="131"/>
    </row>
    <row r="37" spans="1:28" s="57" customFormat="1" ht="18.75">
      <c r="A37" s="132" t="s">
        <v>56</v>
      </c>
      <c r="B37" s="160">
        <v>14828412.57</v>
      </c>
      <c r="C37" s="160">
        <v>8915692.66</v>
      </c>
      <c r="D37" s="160">
        <v>23744105.230000004</v>
      </c>
      <c r="E37" s="160">
        <v>58789869.370000005</v>
      </c>
      <c r="F37" s="160">
        <v>24820433.46</v>
      </c>
      <c r="G37" s="160">
        <v>4199087.600000001</v>
      </c>
      <c r="H37" s="160"/>
      <c r="I37" s="160">
        <v>9167.66</v>
      </c>
      <c r="J37" s="160">
        <v>2136.64</v>
      </c>
      <c r="K37" s="160">
        <v>94811777.72999999</v>
      </c>
      <c r="L37" s="160">
        <v>111564799.96</v>
      </c>
      <c r="M37" s="160">
        <f aca="true" t="shared" si="13" ref="M37:R37">SUM(M29:M36)</f>
        <v>65359956.5899999</v>
      </c>
      <c r="N37" s="160">
        <f t="shared" si="13"/>
        <v>8574587.339999998</v>
      </c>
      <c r="O37" s="160">
        <f t="shared" si="13"/>
        <v>73934543.9299999</v>
      </c>
      <c r="P37" s="160">
        <f t="shared" si="13"/>
        <v>25497195.57</v>
      </c>
      <c r="Q37" s="160">
        <f t="shared" si="13"/>
        <v>15949367.83</v>
      </c>
      <c r="R37" s="160">
        <f t="shared" si="13"/>
        <v>2650454.5</v>
      </c>
      <c r="S37" s="160"/>
      <c r="T37" s="160"/>
      <c r="U37" s="160">
        <f>SUM(U29:U36)</f>
        <v>44097017.9</v>
      </c>
      <c r="V37" s="160">
        <f>O37+U37</f>
        <v>118031561.8299999</v>
      </c>
      <c r="W37" s="171"/>
      <c r="X37" s="171"/>
      <c r="Y37" s="171"/>
      <c r="Z37" s="133"/>
      <c r="AA37" s="133"/>
      <c r="AB37" s="133"/>
    </row>
    <row r="38" spans="1:30" s="57" customFormat="1" ht="19.5" thickBot="1">
      <c r="A38" s="121" t="s">
        <v>57</v>
      </c>
      <c r="B38" s="161">
        <v>46667307.54</v>
      </c>
      <c r="C38" s="161">
        <v>68722745.9</v>
      </c>
      <c r="D38" s="150">
        <v>115390053.44000001</v>
      </c>
      <c r="E38" s="150">
        <v>174056861.25</v>
      </c>
      <c r="F38" s="150">
        <v>120059393.13</v>
      </c>
      <c r="G38" s="150">
        <v>41621625.23</v>
      </c>
      <c r="H38" s="150">
        <v>7990000</v>
      </c>
      <c r="I38" s="150">
        <v>294582.83</v>
      </c>
      <c r="J38" s="150">
        <v>2696.23</v>
      </c>
      <c r="K38" s="150">
        <v>351016241.67</v>
      </c>
      <c r="L38" s="150">
        <v>459415212.10999995</v>
      </c>
      <c r="M38" s="150">
        <f aca="true" t="shared" si="14" ref="M38:V38">M37+M27</f>
        <v>426895047.10999984</v>
      </c>
      <c r="N38" s="150">
        <f t="shared" si="14"/>
        <v>63892412.66</v>
      </c>
      <c r="O38" s="150">
        <f t="shared" si="14"/>
        <v>490787459.7699999</v>
      </c>
      <c r="P38" s="150">
        <f t="shared" si="14"/>
        <v>140591621.64</v>
      </c>
      <c r="Q38" s="150">
        <f t="shared" si="14"/>
        <v>76996011.68</v>
      </c>
      <c r="R38" s="150">
        <f t="shared" si="14"/>
        <v>40577336.129999995</v>
      </c>
      <c r="S38" s="150">
        <f t="shared" si="14"/>
        <v>8000000</v>
      </c>
      <c r="T38" s="150">
        <f t="shared" si="14"/>
        <v>36834.78</v>
      </c>
      <c r="U38" s="150">
        <f t="shared" si="14"/>
        <v>266201804.23</v>
      </c>
      <c r="V38" s="162">
        <f t="shared" si="14"/>
        <v>756989264</v>
      </c>
      <c r="W38" s="172"/>
      <c r="X38" s="172"/>
      <c r="Y38" s="172"/>
      <c r="Z38" s="134"/>
      <c r="AA38" s="134"/>
      <c r="AB38" s="134"/>
      <c r="AD38" s="62"/>
    </row>
    <row r="39" spans="1:28" s="51" customFormat="1" ht="16.5" thickTop="1">
      <c r="A39" s="50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52"/>
      <c r="S39" s="52"/>
      <c r="T39" s="52"/>
      <c r="U39" s="79"/>
      <c r="V39" s="79"/>
      <c r="W39" s="173"/>
      <c r="X39" s="173"/>
      <c r="Y39" s="173"/>
      <c r="Z39" s="53"/>
      <c r="AA39" s="53"/>
      <c r="AB39" s="53"/>
    </row>
    <row r="40" spans="1:28" s="57" customFormat="1" ht="19.5" customHeight="1">
      <c r="A40" s="54" t="s">
        <v>360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81"/>
      <c r="R40" s="82"/>
      <c r="S40" s="82"/>
      <c r="T40" s="82"/>
      <c r="U40" s="55"/>
      <c r="V40" s="55"/>
      <c r="W40" s="174"/>
      <c r="X40" s="175"/>
      <c r="Y40" s="175"/>
      <c r="Z40" s="56"/>
      <c r="AA40" s="56"/>
      <c r="AB40" s="56"/>
    </row>
    <row r="41" spans="1:28" s="57" customFormat="1" ht="19.5" customHeight="1">
      <c r="A41" s="54" t="s">
        <v>361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55"/>
      <c r="M41" s="55"/>
      <c r="N41" s="55"/>
      <c r="O41" s="55"/>
      <c r="P41" s="55"/>
      <c r="Q41" s="55"/>
      <c r="R41" s="55"/>
      <c r="S41" s="55"/>
      <c r="T41" s="83"/>
      <c r="U41" s="55"/>
      <c r="V41" s="55"/>
      <c r="W41" s="174"/>
      <c r="X41" s="175"/>
      <c r="Y41" s="175"/>
      <c r="Z41" s="58"/>
      <c r="AA41" s="58"/>
      <c r="AB41" s="58"/>
    </row>
    <row r="42" spans="1:28" s="57" customFormat="1" ht="19.5" customHeight="1">
      <c r="A42" s="65" t="s">
        <v>359</v>
      </c>
      <c r="B42" s="84"/>
      <c r="C42" s="84"/>
      <c r="D42" s="84"/>
      <c r="E42" s="84"/>
      <c r="F42" s="84"/>
      <c r="G42" s="84"/>
      <c r="H42" s="84"/>
      <c r="I42" s="84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176"/>
      <c r="X42" s="177"/>
      <c r="Y42" s="177"/>
      <c r="Z42" s="61"/>
      <c r="AA42" s="61"/>
      <c r="AB42" s="61"/>
    </row>
    <row r="43" spans="1:28" s="57" customFormat="1" ht="19.5" customHeight="1">
      <c r="A43" s="59" t="s">
        <v>344</v>
      </c>
      <c r="B43" s="85"/>
      <c r="C43" s="85"/>
      <c r="D43" s="85"/>
      <c r="E43" s="85"/>
      <c r="F43" s="85"/>
      <c r="G43" s="85"/>
      <c r="H43" s="85"/>
      <c r="I43" s="85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178"/>
      <c r="X43" s="179"/>
      <c r="Y43" s="179"/>
      <c r="Z43" s="64"/>
      <c r="AA43" s="64"/>
      <c r="AB43" s="64"/>
    </row>
    <row r="44" spans="1:28" s="57" customFormat="1" ht="19.5" customHeight="1">
      <c r="A44" s="71" t="s">
        <v>377</v>
      </c>
      <c r="B44" s="86" t="s">
        <v>336</v>
      </c>
      <c r="C44" s="87" t="s">
        <v>383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63"/>
      <c r="U44" s="63"/>
      <c r="V44" s="63"/>
      <c r="W44" s="178"/>
      <c r="X44" s="179"/>
      <c r="Y44" s="179"/>
      <c r="Z44" s="64"/>
      <c r="AA44" s="64"/>
      <c r="AB44" s="64"/>
    </row>
    <row r="45" spans="1:28" s="57" customFormat="1" ht="19.5" customHeight="1">
      <c r="A45" s="71"/>
      <c r="B45" s="86"/>
      <c r="C45" s="87" t="s">
        <v>380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63"/>
      <c r="U45" s="63"/>
      <c r="V45" s="63"/>
      <c r="W45" s="178"/>
      <c r="X45" s="179"/>
      <c r="Y45" s="179"/>
      <c r="Z45" s="64"/>
      <c r="AA45" s="64"/>
      <c r="AB45" s="64"/>
    </row>
    <row r="46" spans="1:28" s="57" customFormat="1" ht="19.5" customHeight="1">
      <c r="A46" s="71"/>
      <c r="B46" s="86"/>
      <c r="C46" s="87" t="s">
        <v>381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63"/>
      <c r="U46" s="63"/>
      <c r="V46" s="63"/>
      <c r="W46" s="178"/>
      <c r="X46" s="179"/>
      <c r="Y46" s="179"/>
      <c r="Z46" s="64"/>
      <c r="AA46" s="64"/>
      <c r="AB46" s="64"/>
    </row>
    <row r="47" spans="1:28" s="57" customFormat="1" ht="19.5" customHeight="1">
      <c r="A47" s="71" t="s">
        <v>378</v>
      </c>
      <c r="B47" s="86" t="s">
        <v>336</v>
      </c>
      <c r="C47" s="63" t="s">
        <v>384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88"/>
      <c r="W47" s="178"/>
      <c r="X47" s="179"/>
      <c r="Y47" s="179"/>
      <c r="Z47" s="64"/>
      <c r="AA47" s="64"/>
      <c r="AB47" s="64"/>
    </row>
    <row r="48" spans="1:28" s="57" customFormat="1" ht="19.5" customHeight="1">
      <c r="A48" s="71"/>
      <c r="B48" s="86"/>
      <c r="C48" s="63" t="s">
        <v>380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88"/>
      <c r="W48" s="178"/>
      <c r="X48" s="179"/>
      <c r="Y48" s="179"/>
      <c r="Z48" s="64"/>
      <c r="AA48" s="64"/>
      <c r="AB48" s="64"/>
    </row>
    <row r="49" spans="1:28" s="57" customFormat="1" ht="19.5" customHeight="1">
      <c r="A49" s="71"/>
      <c r="B49" s="86"/>
      <c r="C49" s="63" t="s">
        <v>382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88"/>
      <c r="W49" s="178"/>
      <c r="X49" s="179"/>
      <c r="Y49" s="179"/>
      <c r="Z49" s="64"/>
      <c r="AA49" s="64"/>
      <c r="AB49" s="64"/>
    </row>
    <row r="50" spans="1:28" s="57" customFormat="1" ht="19.5" customHeight="1">
      <c r="A50" s="71" t="s">
        <v>379</v>
      </c>
      <c r="B50" s="86" t="s">
        <v>336</v>
      </c>
      <c r="C50" s="63" t="s">
        <v>385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178"/>
      <c r="X50" s="179"/>
      <c r="Y50" s="179"/>
      <c r="Z50" s="64"/>
      <c r="AA50" s="64"/>
      <c r="AB50" s="64"/>
    </row>
    <row r="51" spans="1:28" s="57" customFormat="1" ht="19.5" customHeight="1">
      <c r="A51" s="59"/>
      <c r="B51" s="63"/>
      <c r="C51" s="63" t="s">
        <v>380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178"/>
      <c r="X51" s="179"/>
      <c r="Y51" s="179"/>
      <c r="Z51" s="64"/>
      <c r="AA51" s="64"/>
      <c r="AB51" s="64"/>
    </row>
    <row r="52" spans="2:28" s="59" customFormat="1" ht="19.5" customHeight="1">
      <c r="B52" s="63"/>
      <c r="C52" s="63" t="s">
        <v>400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178"/>
      <c r="X52" s="179"/>
      <c r="Y52" s="179"/>
      <c r="Z52" s="64"/>
      <c r="AA52" s="64"/>
      <c r="AB52" s="64"/>
    </row>
    <row r="53" spans="1:28" s="59" customFormat="1" ht="19.5" customHeight="1">
      <c r="A53" s="71" t="s">
        <v>388</v>
      </c>
      <c r="B53" s="86" t="s">
        <v>336</v>
      </c>
      <c r="C53" s="63" t="s">
        <v>386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178"/>
      <c r="X53" s="179"/>
      <c r="Y53" s="179"/>
      <c r="Z53" s="64"/>
      <c r="AA53" s="64"/>
      <c r="AB53" s="64"/>
    </row>
    <row r="54" spans="1:28" s="6" customFormat="1" ht="19.5" customHeight="1">
      <c r="A54" s="57"/>
      <c r="B54" s="63"/>
      <c r="C54" s="63" t="s">
        <v>380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178"/>
      <c r="X54" s="179"/>
      <c r="Y54" s="179"/>
      <c r="Z54" s="64"/>
      <c r="AA54" s="64"/>
      <c r="AB54" s="64"/>
    </row>
    <row r="55" spans="1:28" s="6" customFormat="1" ht="19.5" customHeight="1">
      <c r="A55" s="57"/>
      <c r="B55" s="63"/>
      <c r="C55" s="63" t="s">
        <v>400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178"/>
      <c r="X55" s="179"/>
      <c r="Y55" s="179"/>
      <c r="Z55" s="64"/>
      <c r="AA55" s="64"/>
      <c r="AB55" s="64"/>
    </row>
    <row r="56" spans="1:28" s="6" customFormat="1" ht="19.5" customHeight="1">
      <c r="A56" s="71" t="s">
        <v>389</v>
      </c>
      <c r="B56" s="86" t="s">
        <v>336</v>
      </c>
      <c r="C56" s="85" t="s">
        <v>387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178"/>
      <c r="X56" s="179"/>
      <c r="Y56" s="179"/>
      <c r="Z56" s="64"/>
      <c r="AA56" s="64"/>
      <c r="AB56" s="64"/>
    </row>
    <row r="57" spans="1:28" s="6" customFormat="1" ht="19.5" customHeight="1">
      <c r="A57" s="57"/>
      <c r="B57" s="63"/>
      <c r="C57" s="63" t="s">
        <v>380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178"/>
      <c r="X57" s="179"/>
      <c r="Y57" s="179"/>
      <c r="Z57" s="64"/>
      <c r="AA57" s="64"/>
      <c r="AB57" s="64"/>
    </row>
    <row r="58" spans="1:28" s="6" customFormat="1" ht="19.5" customHeight="1">
      <c r="A58" s="57"/>
      <c r="B58" s="63"/>
      <c r="C58" s="63" t="s">
        <v>399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178"/>
      <c r="X58" s="179"/>
      <c r="Y58" s="179"/>
      <c r="Z58" s="64"/>
      <c r="AA58" s="64"/>
      <c r="AB58" s="64"/>
    </row>
    <row r="59" spans="1:28" s="6" customFormat="1" ht="19.5" customHeight="1">
      <c r="A59" s="71" t="s">
        <v>390</v>
      </c>
      <c r="B59" s="86" t="s">
        <v>336</v>
      </c>
      <c r="C59" s="63" t="s">
        <v>391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178"/>
      <c r="X59" s="179"/>
      <c r="Y59" s="179"/>
      <c r="Z59" s="64"/>
      <c r="AA59" s="64"/>
      <c r="AB59" s="64"/>
    </row>
    <row r="60" spans="1:28" s="6" customFormat="1" ht="19.5" customHeight="1">
      <c r="A60" s="59"/>
      <c r="B60" s="60"/>
      <c r="C60" s="60" t="s">
        <v>380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176"/>
      <c r="X60" s="177"/>
      <c r="Y60" s="177"/>
      <c r="Z60" s="61"/>
      <c r="AA60" s="61"/>
      <c r="AB60" s="61"/>
    </row>
    <row r="61" spans="1:28" s="6" customFormat="1" ht="19.5" customHeight="1">
      <c r="A61" s="59"/>
      <c r="B61" s="60"/>
      <c r="C61" s="60" t="s">
        <v>398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176"/>
      <c r="X61" s="177"/>
      <c r="Y61" s="177"/>
      <c r="Z61" s="61"/>
      <c r="AA61" s="61"/>
      <c r="AB61" s="61"/>
    </row>
    <row r="62" spans="1:28" s="6" customFormat="1" ht="19.5" customHeight="1">
      <c r="A62" s="71" t="s">
        <v>392</v>
      </c>
      <c r="B62" s="86" t="s">
        <v>336</v>
      </c>
      <c r="C62" s="89" t="s">
        <v>394</v>
      </c>
      <c r="D62" s="90"/>
      <c r="E62" s="91"/>
      <c r="F62" s="90"/>
      <c r="G62" s="91"/>
      <c r="H62" s="91"/>
      <c r="I62" s="91"/>
      <c r="J62" s="91"/>
      <c r="K62" s="90"/>
      <c r="L62" s="90"/>
      <c r="M62" s="90"/>
      <c r="N62" s="90"/>
      <c r="O62" s="90"/>
      <c r="P62" s="90"/>
      <c r="Q62" s="90"/>
      <c r="R62" s="66"/>
      <c r="S62" s="66"/>
      <c r="T62" s="66"/>
      <c r="U62" s="90"/>
      <c r="V62" s="90"/>
      <c r="W62" s="180"/>
      <c r="X62" s="180"/>
      <c r="Y62" s="180"/>
      <c r="Z62" s="67"/>
      <c r="AA62" s="67"/>
      <c r="AB62" s="67"/>
    </row>
    <row r="63" spans="1:28" s="6" customFormat="1" ht="19.5" customHeight="1">
      <c r="A63" s="68"/>
      <c r="B63" s="92"/>
      <c r="C63" s="92" t="s">
        <v>380</v>
      </c>
      <c r="D63" s="92"/>
      <c r="E63" s="91"/>
      <c r="F63" s="92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69"/>
      <c r="S63" s="69"/>
      <c r="T63" s="69"/>
      <c r="U63" s="92"/>
      <c r="V63" s="92"/>
      <c r="W63" s="163"/>
      <c r="X63" s="163"/>
      <c r="Y63" s="163"/>
      <c r="Z63" s="70"/>
      <c r="AA63" s="70"/>
      <c r="AB63" s="70"/>
    </row>
    <row r="64" spans="2:28" s="6" customFormat="1" ht="19.5" customHeight="1">
      <c r="B64" s="92"/>
      <c r="C64" s="92" t="s">
        <v>397</v>
      </c>
      <c r="D64" s="92"/>
      <c r="E64" s="92"/>
      <c r="F64" s="92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69"/>
      <c r="S64" s="69"/>
      <c r="T64" s="69"/>
      <c r="U64" s="92"/>
      <c r="V64" s="92"/>
      <c r="W64" s="163"/>
      <c r="X64" s="163"/>
      <c r="Y64" s="163"/>
      <c r="Z64" s="70"/>
      <c r="AA64" s="70"/>
      <c r="AB64" s="70"/>
    </row>
    <row r="65" spans="1:28" s="75" customFormat="1" ht="19.5" customHeight="1">
      <c r="A65" s="74" t="s">
        <v>393</v>
      </c>
      <c r="B65" s="86" t="s">
        <v>336</v>
      </c>
      <c r="C65" s="93" t="s">
        <v>395</v>
      </c>
      <c r="D65" s="92"/>
      <c r="E65" s="92"/>
      <c r="F65" s="92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69"/>
      <c r="S65" s="69"/>
      <c r="T65" s="69"/>
      <c r="U65" s="92"/>
      <c r="V65" s="92"/>
      <c r="W65" s="163"/>
      <c r="X65" s="163"/>
      <c r="Y65" s="163"/>
      <c r="Z65" s="76"/>
      <c r="AA65" s="76"/>
      <c r="AB65" s="76"/>
    </row>
    <row r="66" spans="1:28" s="75" customFormat="1" ht="19.5" customHeight="1">
      <c r="A66" s="77"/>
      <c r="B66" s="94"/>
      <c r="C66" s="92" t="s">
        <v>380</v>
      </c>
      <c r="D66" s="92"/>
      <c r="E66" s="95"/>
      <c r="F66" s="95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69"/>
      <c r="S66" s="69"/>
      <c r="T66" s="69"/>
      <c r="U66" s="92"/>
      <c r="V66" s="92"/>
      <c r="W66" s="163"/>
      <c r="X66" s="163"/>
      <c r="Y66" s="163"/>
      <c r="Z66" s="76"/>
      <c r="AA66" s="76"/>
      <c r="AB66" s="76"/>
    </row>
    <row r="67" spans="1:28" s="75" customFormat="1" ht="19.5" customHeight="1">
      <c r="A67" s="77"/>
      <c r="B67" s="95"/>
      <c r="C67" s="92" t="s">
        <v>396</v>
      </c>
      <c r="D67" s="92"/>
      <c r="E67" s="95"/>
      <c r="F67" s="95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9"/>
      <c r="S67" s="69"/>
      <c r="T67" s="69"/>
      <c r="U67" s="92"/>
      <c r="V67" s="92"/>
      <c r="W67" s="163"/>
      <c r="X67" s="163"/>
      <c r="Y67" s="163"/>
      <c r="Z67" s="76"/>
      <c r="AA67" s="76"/>
      <c r="AB67" s="76"/>
    </row>
    <row r="68" spans="1:28" s="75" customFormat="1" ht="19.5" customHeight="1">
      <c r="A68" s="74" t="s">
        <v>401</v>
      </c>
      <c r="B68" s="86" t="s">
        <v>336</v>
      </c>
      <c r="C68" s="93" t="s">
        <v>402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69"/>
      <c r="S68" s="69"/>
      <c r="T68" s="69"/>
      <c r="U68" s="92"/>
      <c r="V68" s="92"/>
      <c r="W68" s="163"/>
      <c r="X68" s="163"/>
      <c r="Y68" s="163"/>
      <c r="Z68" s="76"/>
      <c r="AA68" s="76"/>
      <c r="AB68" s="76"/>
    </row>
    <row r="69" spans="2:28" s="75" customFormat="1" ht="19.5" customHeight="1">
      <c r="B69" s="92"/>
      <c r="C69" s="92" t="s">
        <v>380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69"/>
      <c r="S69" s="69"/>
      <c r="T69" s="69"/>
      <c r="U69" s="92"/>
      <c r="V69" s="92"/>
      <c r="W69" s="163"/>
      <c r="X69" s="163"/>
      <c r="Y69" s="163"/>
      <c r="Z69" s="76"/>
      <c r="AA69" s="76"/>
      <c r="AB69" s="76"/>
    </row>
    <row r="70" spans="2:28" s="75" customFormat="1" ht="19.5" customHeight="1">
      <c r="B70" s="92"/>
      <c r="C70" s="92" t="s">
        <v>403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9"/>
      <c r="S70" s="69"/>
      <c r="T70" s="69"/>
      <c r="U70" s="92"/>
      <c r="V70" s="92"/>
      <c r="W70" s="163"/>
      <c r="X70" s="163"/>
      <c r="Y70" s="163"/>
      <c r="Z70" s="76"/>
      <c r="AA70" s="76"/>
      <c r="AB70" s="76"/>
    </row>
    <row r="71" spans="1:28" s="75" customFormat="1" ht="19.5" customHeight="1">
      <c r="A71" s="74" t="s">
        <v>404</v>
      </c>
      <c r="B71" s="86" t="s">
        <v>336</v>
      </c>
      <c r="C71" s="92" t="s">
        <v>405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69"/>
      <c r="S71" s="69"/>
      <c r="T71" s="69"/>
      <c r="U71" s="92"/>
      <c r="V71" s="92"/>
      <c r="W71" s="163"/>
      <c r="X71" s="163"/>
      <c r="Y71" s="163"/>
      <c r="Z71" s="76"/>
      <c r="AA71" s="76"/>
      <c r="AB71" s="76"/>
    </row>
    <row r="72" spans="2:28" s="75" customFormat="1" ht="19.5" customHeight="1">
      <c r="B72" s="92"/>
      <c r="C72" s="1139" t="s">
        <v>406</v>
      </c>
      <c r="D72" s="1139"/>
      <c r="E72" s="1139"/>
      <c r="F72" s="1139"/>
      <c r="G72" s="1139"/>
      <c r="H72" s="1139"/>
      <c r="I72" s="1139"/>
      <c r="J72" s="1139"/>
      <c r="K72" s="1139"/>
      <c r="L72" s="1139"/>
      <c r="M72" s="1139"/>
      <c r="N72" s="1139"/>
      <c r="O72" s="1139"/>
      <c r="P72" s="92"/>
      <c r="Q72" s="92"/>
      <c r="R72" s="69"/>
      <c r="S72" s="69"/>
      <c r="T72" s="69"/>
      <c r="U72" s="92"/>
      <c r="V72" s="92"/>
      <c r="W72" s="163"/>
      <c r="X72" s="163"/>
      <c r="Y72" s="163"/>
      <c r="Z72" s="76"/>
      <c r="AA72" s="76"/>
      <c r="AB72" s="76"/>
    </row>
    <row r="73" spans="2:28" s="75" customFormat="1" ht="19.5" customHeight="1">
      <c r="B73" s="92"/>
      <c r="C73" s="92" t="s">
        <v>407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69"/>
      <c r="S73" s="69"/>
      <c r="T73" s="69"/>
      <c r="U73" s="92"/>
      <c r="V73" s="92"/>
      <c r="W73" s="163"/>
      <c r="X73" s="163"/>
      <c r="Y73" s="163"/>
      <c r="Z73" s="76"/>
      <c r="AA73" s="76"/>
      <c r="AB73" s="76"/>
    </row>
    <row r="74" spans="1:28" s="75" customFormat="1" ht="19.5" customHeight="1">
      <c r="A74" s="74" t="s">
        <v>408</v>
      </c>
      <c r="B74" s="86" t="s">
        <v>336</v>
      </c>
      <c r="C74" s="93" t="s">
        <v>409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9"/>
      <c r="S74" s="69"/>
      <c r="T74" s="69"/>
      <c r="U74" s="92"/>
      <c r="V74" s="92"/>
      <c r="W74" s="163"/>
      <c r="X74" s="163"/>
      <c r="Y74" s="163"/>
      <c r="Z74" s="76"/>
      <c r="AA74" s="76"/>
      <c r="AB74" s="76"/>
    </row>
    <row r="75" spans="2:28" s="75" customFormat="1" ht="19.5" customHeight="1">
      <c r="B75" s="92"/>
      <c r="C75" s="92" t="s">
        <v>406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69"/>
      <c r="S75" s="69"/>
      <c r="T75" s="69"/>
      <c r="U75" s="92"/>
      <c r="V75" s="92"/>
      <c r="W75" s="163"/>
      <c r="X75" s="163"/>
      <c r="Y75" s="163"/>
      <c r="Z75" s="76"/>
      <c r="AA75" s="76"/>
      <c r="AB75" s="76"/>
    </row>
    <row r="76" spans="2:28" s="75" customFormat="1" ht="19.5" customHeight="1">
      <c r="B76" s="92"/>
      <c r="C76" s="92" t="s">
        <v>410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69"/>
      <c r="S76" s="69"/>
      <c r="T76" s="69"/>
      <c r="U76" s="92"/>
      <c r="V76" s="92"/>
      <c r="W76" s="163"/>
      <c r="X76" s="163"/>
      <c r="Y76" s="163"/>
      <c r="Z76" s="76"/>
      <c r="AA76" s="76"/>
      <c r="AB76" s="76"/>
    </row>
    <row r="77" spans="1:28" s="75" customFormat="1" ht="19.5" customHeight="1">
      <c r="A77" s="74" t="s">
        <v>411</v>
      </c>
      <c r="B77" s="86" t="s">
        <v>336</v>
      </c>
      <c r="C77" s="1154" t="s">
        <v>412</v>
      </c>
      <c r="D77" s="1154"/>
      <c r="E77" s="1154"/>
      <c r="F77" s="1154"/>
      <c r="G77" s="1154"/>
      <c r="H77" s="1154"/>
      <c r="I77" s="1154"/>
      <c r="J77" s="1154"/>
      <c r="K77" s="1154"/>
      <c r="L77" s="1154"/>
      <c r="M77" s="1154"/>
      <c r="N77" s="1154"/>
      <c r="O77" s="1154"/>
      <c r="P77" s="92"/>
      <c r="Q77" s="92"/>
      <c r="R77" s="69"/>
      <c r="S77" s="69"/>
      <c r="T77" s="69"/>
      <c r="U77" s="92"/>
      <c r="V77" s="92"/>
      <c r="W77" s="163"/>
      <c r="X77" s="163"/>
      <c r="Y77" s="163"/>
      <c r="Z77" s="76"/>
      <c r="AA77" s="76"/>
      <c r="AB77" s="76"/>
    </row>
    <row r="78" spans="2:28" s="75" customFormat="1" ht="19.5" customHeight="1">
      <c r="B78" s="92"/>
      <c r="C78" s="92" t="s">
        <v>406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69"/>
      <c r="S78" s="69"/>
      <c r="T78" s="69"/>
      <c r="U78" s="92"/>
      <c r="V78" s="92"/>
      <c r="W78" s="163"/>
      <c r="X78" s="163"/>
      <c r="Y78" s="163"/>
      <c r="Z78" s="76"/>
      <c r="AA78" s="76"/>
      <c r="AB78" s="76"/>
    </row>
    <row r="79" spans="2:28" s="75" customFormat="1" ht="19.5" customHeight="1">
      <c r="B79" s="92"/>
      <c r="C79" s="92" t="s">
        <v>413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69"/>
      <c r="S79" s="69"/>
      <c r="T79" s="69"/>
      <c r="U79" s="92"/>
      <c r="V79" s="92"/>
      <c r="W79" s="163"/>
      <c r="X79" s="163"/>
      <c r="Y79" s="163"/>
      <c r="Z79" s="76"/>
      <c r="AA79" s="76"/>
      <c r="AB79" s="76"/>
    </row>
    <row r="80" spans="1:28" s="75" customFormat="1" ht="19.5" customHeight="1">
      <c r="A80" s="74" t="s">
        <v>414</v>
      </c>
      <c r="B80" s="86" t="s">
        <v>336</v>
      </c>
      <c r="C80" s="93" t="s">
        <v>415</v>
      </c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69"/>
      <c r="S80" s="69"/>
      <c r="T80" s="69"/>
      <c r="U80" s="92"/>
      <c r="V80" s="92"/>
      <c r="W80" s="163"/>
      <c r="X80" s="163"/>
      <c r="Y80" s="163"/>
      <c r="Z80" s="76"/>
      <c r="AA80" s="76"/>
      <c r="AB80" s="76"/>
    </row>
    <row r="81" spans="2:28" s="75" customFormat="1" ht="19.5" customHeight="1">
      <c r="B81" s="92"/>
      <c r="C81" s="92" t="s">
        <v>406</v>
      </c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69"/>
      <c r="S81" s="69"/>
      <c r="T81" s="69"/>
      <c r="U81" s="92"/>
      <c r="V81" s="92"/>
      <c r="W81" s="163"/>
      <c r="X81" s="163"/>
      <c r="Y81" s="163"/>
      <c r="Z81" s="76"/>
      <c r="AA81" s="76"/>
      <c r="AB81" s="76"/>
    </row>
    <row r="82" spans="2:28" s="75" customFormat="1" ht="19.5" customHeight="1">
      <c r="B82" s="92"/>
      <c r="C82" s="92" t="s">
        <v>416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69"/>
      <c r="S82" s="69"/>
      <c r="T82" s="69"/>
      <c r="U82" s="92"/>
      <c r="V82" s="92"/>
      <c r="W82" s="163"/>
      <c r="X82" s="163"/>
      <c r="Y82" s="163"/>
      <c r="Z82" s="76"/>
      <c r="AA82" s="76"/>
      <c r="AB82" s="76"/>
    </row>
    <row r="83" spans="1:28" s="75" customFormat="1" ht="19.5" customHeight="1">
      <c r="A83" s="74" t="s">
        <v>417</v>
      </c>
      <c r="B83" s="86" t="s">
        <v>336</v>
      </c>
      <c r="C83" s="93" t="s">
        <v>418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69"/>
      <c r="S83" s="69"/>
      <c r="T83" s="69"/>
      <c r="U83" s="92"/>
      <c r="V83" s="92"/>
      <c r="W83" s="163"/>
      <c r="X83" s="163"/>
      <c r="Y83" s="163"/>
      <c r="Z83" s="76"/>
      <c r="AA83" s="76"/>
      <c r="AB83" s="76"/>
    </row>
    <row r="84" spans="2:28" s="6" customFormat="1" ht="19.5" customHeight="1">
      <c r="B84" s="92"/>
      <c r="C84" s="92" t="s">
        <v>406</v>
      </c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69"/>
      <c r="S84" s="69"/>
      <c r="T84" s="69"/>
      <c r="U84" s="92"/>
      <c r="V84" s="92"/>
      <c r="W84" s="163"/>
      <c r="X84" s="163"/>
      <c r="Y84" s="163"/>
      <c r="Z84" s="70"/>
      <c r="AA84" s="70"/>
      <c r="AB84" s="70"/>
    </row>
    <row r="85" spans="2:28" s="6" customFormat="1" ht="19.5" customHeight="1">
      <c r="B85" s="92"/>
      <c r="C85" s="92" t="s">
        <v>413</v>
      </c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69"/>
      <c r="S85" s="69"/>
      <c r="T85" s="69"/>
      <c r="U85" s="92"/>
      <c r="V85" s="92"/>
      <c r="W85" s="163"/>
      <c r="X85" s="163"/>
      <c r="Y85" s="163"/>
      <c r="Z85" s="70"/>
      <c r="AA85" s="70"/>
      <c r="AB85" s="70"/>
    </row>
    <row r="86" spans="1:28" s="6" customFormat="1" ht="19.5" customHeight="1">
      <c r="A86" s="74" t="s">
        <v>419</v>
      </c>
      <c r="B86" s="86" t="s">
        <v>336</v>
      </c>
      <c r="C86" s="92" t="s">
        <v>420</v>
      </c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69"/>
      <c r="S86" s="69"/>
      <c r="T86" s="69"/>
      <c r="U86" s="92"/>
      <c r="V86" s="92"/>
      <c r="W86" s="163"/>
      <c r="X86" s="163"/>
      <c r="Y86" s="163"/>
      <c r="Z86" s="70"/>
      <c r="AA86" s="70"/>
      <c r="AB86" s="70"/>
    </row>
    <row r="87" spans="2:28" s="6" customFormat="1" ht="19.5" customHeight="1">
      <c r="B87" s="92"/>
      <c r="C87" s="92" t="s">
        <v>380</v>
      </c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69"/>
      <c r="S87" s="69"/>
      <c r="T87" s="69"/>
      <c r="U87" s="92"/>
      <c r="V87" s="92"/>
      <c r="W87" s="163"/>
      <c r="X87" s="163"/>
      <c r="Y87" s="163"/>
      <c r="Z87" s="70"/>
      <c r="AA87" s="70"/>
      <c r="AB87" s="70"/>
    </row>
    <row r="88" spans="2:28" s="6" customFormat="1" ht="19.5" customHeight="1">
      <c r="B88" s="92"/>
      <c r="C88" s="92" t="s">
        <v>407</v>
      </c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69"/>
      <c r="S88" s="69"/>
      <c r="T88" s="69"/>
      <c r="U88" s="92"/>
      <c r="V88" s="92"/>
      <c r="W88" s="163"/>
      <c r="X88" s="163"/>
      <c r="Y88" s="163"/>
      <c r="Z88" s="70"/>
      <c r="AA88" s="70"/>
      <c r="AB88" s="70"/>
    </row>
    <row r="89" spans="1:28" s="6" customFormat="1" ht="19.5" customHeight="1">
      <c r="A89" s="74" t="s">
        <v>421</v>
      </c>
      <c r="B89" s="86" t="s">
        <v>336</v>
      </c>
      <c r="C89" s="92" t="s">
        <v>424</v>
      </c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69"/>
      <c r="S89" s="69"/>
      <c r="T89" s="69"/>
      <c r="U89" s="92"/>
      <c r="V89" s="92"/>
      <c r="W89" s="163"/>
      <c r="X89" s="163"/>
      <c r="Y89" s="163"/>
      <c r="Z89" s="70"/>
      <c r="AA89" s="70"/>
      <c r="AB89" s="70"/>
    </row>
    <row r="90" spans="2:28" s="6" customFormat="1" ht="19.5" customHeight="1">
      <c r="B90" s="92"/>
      <c r="C90" s="92" t="s">
        <v>380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69"/>
      <c r="S90" s="69"/>
      <c r="T90" s="69"/>
      <c r="U90" s="92"/>
      <c r="V90" s="92"/>
      <c r="W90" s="163"/>
      <c r="X90" s="163"/>
      <c r="Y90" s="163"/>
      <c r="Z90" s="70"/>
      <c r="AA90" s="70"/>
      <c r="AB90" s="70"/>
    </row>
    <row r="91" spans="2:28" s="6" customFormat="1" ht="19.5" customHeight="1">
      <c r="B91" s="92"/>
      <c r="C91" s="92" t="s">
        <v>422</v>
      </c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69"/>
      <c r="S91" s="69"/>
      <c r="T91" s="69"/>
      <c r="U91" s="92"/>
      <c r="V91" s="92"/>
      <c r="W91" s="163"/>
      <c r="X91" s="163"/>
      <c r="Y91" s="163"/>
      <c r="Z91" s="70"/>
      <c r="AA91" s="70"/>
      <c r="AB91" s="70"/>
    </row>
    <row r="92" spans="1:28" s="6" customFormat="1" ht="19.5" customHeight="1">
      <c r="A92" s="74" t="s">
        <v>423</v>
      </c>
      <c r="B92" s="86" t="s">
        <v>336</v>
      </c>
      <c r="C92" s="92" t="s">
        <v>425</v>
      </c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69"/>
      <c r="S92" s="69"/>
      <c r="T92" s="69"/>
      <c r="U92" s="92"/>
      <c r="V92" s="92"/>
      <c r="W92" s="163"/>
      <c r="X92" s="163"/>
      <c r="Y92" s="163"/>
      <c r="Z92" s="70"/>
      <c r="AA92" s="70"/>
      <c r="AB92" s="70"/>
    </row>
    <row r="93" spans="2:28" s="6" customFormat="1" ht="19.5" customHeight="1">
      <c r="B93" s="92"/>
      <c r="C93" s="92" t="s">
        <v>380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69"/>
      <c r="S93" s="69"/>
      <c r="T93" s="69"/>
      <c r="U93" s="92"/>
      <c r="V93" s="92"/>
      <c r="W93" s="163"/>
      <c r="X93" s="163"/>
      <c r="Y93" s="163"/>
      <c r="Z93" s="70"/>
      <c r="AA93" s="70"/>
      <c r="AB93" s="70"/>
    </row>
    <row r="94" spans="2:28" s="6" customFormat="1" ht="19.5" customHeight="1">
      <c r="B94" s="92"/>
      <c r="C94" s="92" t="s">
        <v>407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69"/>
      <c r="S94" s="69"/>
      <c r="T94" s="69"/>
      <c r="U94" s="92"/>
      <c r="V94" s="92"/>
      <c r="W94" s="163"/>
      <c r="X94" s="163"/>
      <c r="Y94" s="163"/>
      <c r="Z94" s="70"/>
      <c r="AA94" s="70"/>
      <c r="AB94" s="70"/>
    </row>
    <row r="95" spans="1:28" s="6" customFormat="1" ht="19.5" customHeight="1">
      <c r="A95" s="74" t="s">
        <v>426</v>
      </c>
      <c r="B95" s="86" t="s">
        <v>336</v>
      </c>
      <c r="C95" s="92" t="s">
        <v>429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69"/>
      <c r="S95" s="69"/>
      <c r="T95" s="69"/>
      <c r="U95" s="92"/>
      <c r="V95" s="92"/>
      <c r="W95" s="163"/>
      <c r="X95" s="163"/>
      <c r="Y95" s="163"/>
      <c r="Z95" s="70"/>
      <c r="AA95" s="70"/>
      <c r="AB95" s="70"/>
    </row>
    <row r="96" spans="2:28" s="6" customFormat="1" ht="19.5" customHeight="1">
      <c r="B96" s="92"/>
      <c r="C96" s="92" t="s">
        <v>380</v>
      </c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69"/>
      <c r="S96" s="69"/>
      <c r="T96" s="69"/>
      <c r="U96" s="92"/>
      <c r="V96" s="92"/>
      <c r="W96" s="163"/>
      <c r="X96" s="163"/>
      <c r="Y96" s="163"/>
      <c r="Z96" s="70"/>
      <c r="AA96" s="70"/>
      <c r="AB96" s="70"/>
    </row>
    <row r="97" spans="2:28" s="6" customFormat="1" ht="19.5" customHeight="1">
      <c r="B97" s="92"/>
      <c r="C97" s="92" t="s">
        <v>427</v>
      </c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69"/>
      <c r="S97" s="69"/>
      <c r="T97" s="69"/>
      <c r="U97" s="92"/>
      <c r="V97" s="92"/>
      <c r="W97" s="163"/>
      <c r="X97" s="163"/>
      <c r="Y97" s="163"/>
      <c r="Z97" s="70"/>
      <c r="AA97" s="70"/>
      <c r="AB97" s="70"/>
    </row>
    <row r="98" spans="1:28" s="6" customFormat="1" ht="19.5" customHeight="1">
      <c r="A98" s="74" t="s">
        <v>428</v>
      </c>
      <c r="B98" s="86" t="s">
        <v>336</v>
      </c>
      <c r="C98" s="93" t="s">
        <v>430</v>
      </c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69"/>
      <c r="S98" s="69"/>
      <c r="T98" s="69"/>
      <c r="U98" s="92"/>
      <c r="V98" s="92"/>
      <c r="W98" s="163"/>
      <c r="X98" s="163"/>
      <c r="Y98" s="163"/>
      <c r="Z98" s="70"/>
      <c r="AA98" s="70"/>
      <c r="AB98" s="70"/>
    </row>
    <row r="99" spans="2:28" s="6" customFormat="1" ht="19.5" customHeight="1">
      <c r="B99" s="92"/>
      <c r="C99" s="92" t="s">
        <v>380</v>
      </c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69"/>
      <c r="S99" s="69"/>
      <c r="T99" s="69"/>
      <c r="U99" s="92"/>
      <c r="V99" s="92"/>
      <c r="W99" s="163"/>
      <c r="X99" s="163"/>
      <c r="Y99" s="163"/>
      <c r="Z99" s="70"/>
      <c r="AA99" s="70"/>
      <c r="AB99" s="70"/>
    </row>
    <row r="100" spans="2:28" s="6" customFormat="1" ht="19.5" customHeight="1">
      <c r="B100" s="92"/>
      <c r="C100" s="92" t="s">
        <v>431</v>
      </c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69"/>
      <c r="S100" s="69"/>
      <c r="T100" s="69"/>
      <c r="U100" s="92"/>
      <c r="V100" s="92"/>
      <c r="W100" s="163"/>
      <c r="X100" s="163"/>
      <c r="Y100" s="163"/>
      <c r="Z100" s="70"/>
      <c r="AA100" s="70"/>
      <c r="AB100" s="70"/>
    </row>
    <row r="101" spans="1:28" s="6" customFormat="1" ht="19.5" customHeight="1">
      <c r="A101" s="74" t="s">
        <v>434</v>
      </c>
      <c r="B101" s="86" t="s">
        <v>336</v>
      </c>
      <c r="C101" s="92" t="s">
        <v>435</v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69"/>
      <c r="S101" s="69"/>
      <c r="T101" s="69"/>
      <c r="U101" s="92"/>
      <c r="V101" s="92"/>
      <c r="W101" s="163"/>
      <c r="X101" s="163"/>
      <c r="Y101" s="163"/>
      <c r="Z101" s="70"/>
      <c r="AA101" s="70"/>
      <c r="AB101" s="70"/>
    </row>
    <row r="102" spans="2:28" s="6" customFormat="1" ht="19.5" customHeight="1">
      <c r="B102" s="92"/>
      <c r="C102" s="92" t="s">
        <v>380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69"/>
      <c r="S102" s="69"/>
      <c r="T102" s="69"/>
      <c r="U102" s="92"/>
      <c r="V102" s="92"/>
      <c r="W102" s="163"/>
      <c r="X102" s="163"/>
      <c r="Y102" s="163"/>
      <c r="Z102" s="70"/>
      <c r="AA102" s="70"/>
      <c r="AB102" s="70"/>
    </row>
    <row r="103" spans="2:28" s="6" customFormat="1" ht="19.5" customHeight="1">
      <c r="B103" s="92"/>
      <c r="C103" s="92" t="s">
        <v>407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69"/>
      <c r="S103" s="69"/>
      <c r="T103" s="69"/>
      <c r="U103" s="92"/>
      <c r="V103" s="92"/>
      <c r="W103" s="163"/>
      <c r="X103" s="163"/>
      <c r="Y103" s="163"/>
      <c r="Z103" s="70"/>
      <c r="AA103" s="70"/>
      <c r="AB103" s="70"/>
    </row>
    <row r="104" spans="1:28" s="6" customFormat="1" ht="19.5" customHeight="1">
      <c r="A104" s="74" t="s">
        <v>437</v>
      </c>
      <c r="B104" s="86" t="s">
        <v>336</v>
      </c>
      <c r="C104" s="92" t="s">
        <v>438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69"/>
      <c r="S104" s="69"/>
      <c r="T104" s="69"/>
      <c r="U104" s="92"/>
      <c r="V104" s="92"/>
      <c r="W104" s="163"/>
      <c r="X104" s="163"/>
      <c r="Y104" s="163"/>
      <c r="Z104" s="70"/>
      <c r="AA104" s="70"/>
      <c r="AB104" s="70"/>
    </row>
    <row r="105" spans="2:28" s="6" customFormat="1" ht="19.5" customHeight="1">
      <c r="B105" s="92"/>
      <c r="C105" s="92" t="s">
        <v>380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69"/>
      <c r="S105" s="69"/>
      <c r="T105" s="69"/>
      <c r="U105" s="92"/>
      <c r="V105" s="92"/>
      <c r="W105" s="163"/>
      <c r="X105" s="163"/>
      <c r="Y105" s="163"/>
      <c r="Z105" s="70"/>
      <c r="AA105" s="70"/>
      <c r="AB105" s="70"/>
    </row>
    <row r="106" spans="2:28" s="6" customFormat="1" ht="19.5" customHeight="1">
      <c r="B106" s="92"/>
      <c r="C106" s="92" t="s">
        <v>439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69"/>
      <c r="S106" s="69"/>
      <c r="T106" s="69"/>
      <c r="U106" s="92"/>
      <c r="V106" s="92"/>
      <c r="W106" s="163"/>
      <c r="X106" s="163"/>
      <c r="Y106" s="163"/>
      <c r="Z106" s="70"/>
      <c r="AA106" s="70"/>
      <c r="AB106" s="70"/>
    </row>
    <row r="107" spans="1:28" s="6" customFormat="1" ht="19.5" customHeight="1">
      <c r="A107" s="74" t="s">
        <v>440</v>
      </c>
      <c r="B107" s="86" t="s">
        <v>336</v>
      </c>
      <c r="C107" s="92" t="s">
        <v>441</v>
      </c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69"/>
      <c r="S107" s="69"/>
      <c r="T107" s="69"/>
      <c r="U107" s="92"/>
      <c r="V107" s="92"/>
      <c r="W107" s="163"/>
      <c r="X107" s="163"/>
      <c r="Y107" s="163"/>
      <c r="Z107" s="70"/>
      <c r="AA107" s="70"/>
      <c r="AB107" s="70"/>
    </row>
    <row r="108" spans="2:28" s="6" customFormat="1" ht="19.5" customHeight="1">
      <c r="B108" s="92"/>
      <c r="C108" s="92" t="s">
        <v>380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69"/>
      <c r="S108" s="69"/>
      <c r="T108" s="69"/>
      <c r="U108" s="92"/>
      <c r="V108" s="92"/>
      <c r="W108" s="163"/>
      <c r="X108" s="163"/>
      <c r="Y108" s="163"/>
      <c r="Z108" s="70"/>
      <c r="AA108" s="70"/>
      <c r="AB108" s="70"/>
    </row>
    <row r="109" spans="2:28" s="6" customFormat="1" ht="19.5" customHeight="1">
      <c r="B109" s="92"/>
      <c r="C109" s="92" t="s">
        <v>442</v>
      </c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69"/>
      <c r="S109" s="69"/>
      <c r="T109" s="69"/>
      <c r="U109" s="92"/>
      <c r="V109" s="92"/>
      <c r="W109" s="163"/>
      <c r="X109" s="163"/>
      <c r="Y109" s="163"/>
      <c r="Z109" s="70"/>
      <c r="AA109" s="70"/>
      <c r="AB109" s="70"/>
    </row>
    <row r="110" spans="1:28" s="6" customFormat="1" ht="19.5" customHeight="1">
      <c r="A110" s="74" t="s">
        <v>443</v>
      </c>
      <c r="B110" s="86" t="s">
        <v>336</v>
      </c>
      <c r="C110" s="92" t="s">
        <v>444</v>
      </c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69"/>
      <c r="S110" s="69"/>
      <c r="T110" s="69"/>
      <c r="U110" s="92"/>
      <c r="V110" s="92"/>
      <c r="W110" s="163"/>
      <c r="X110" s="163"/>
      <c r="Y110" s="163"/>
      <c r="Z110" s="70"/>
      <c r="AA110" s="70"/>
      <c r="AB110" s="70"/>
    </row>
    <row r="111" spans="2:28" s="6" customFormat="1" ht="19.5" customHeight="1">
      <c r="B111" s="92"/>
      <c r="C111" s="92" t="s">
        <v>380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69"/>
      <c r="S111" s="69"/>
      <c r="T111" s="69"/>
      <c r="U111" s="92"/>
      <c r="V111" s="92"/>
      <c r="W111" s="163"/>
      <c r="X111" s="163"/>
      <c r="Y111" s="163"/>
      <c r="Z111" s="70"/>
      <c r="AA111" s="70"/>
      <c r="AB111" s="70"/>
    </row>
    <row r="112" spans="2:28" s="6" customFormat="1" ht="19.5" customHeight="1">
      <c r="B112" s="92"/>
      <c r="C112" s="92" t="s">
        <v>407</v>
      </c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69"/>
      <c r="S112" s="69"/>
      <c r="T112" s="69"/>
      <c r="U112" s="92"/>
      <c r="V112" s="92"/>
      <c r="W112" s="163"/>
      <c r="X112" s="163"/>
      <c r="Y112" s="163"/>
      <c r="Z112" s="70"/>
      <c r="AA112" s="70"/>
      <c r="AB112" s="70"/>
    </row>
    <row r="113" spans="1:28" s="6" customFormat="1" ht="19.5" customHeight="1">
      <c r="A113" s="74" t="s">
        <v>445</v>
      </c>
      <c r="B113" s="86" t="s">
        <v>336</v>
      </c>
      <c r="C113" s="92" t="s">
        <v>446</v>
      </c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69"/>
      <c r="S113" s="69"/>
      <c r="T113" s="69"/>
      <c r="U113" s="92"/>
      <c r="V113" s="92"/>
      <c r="W113" s="163"/>
      <c r="X113" s="163"/>
      <c r="Y113" s="163"/>
      <c r="Z113" s="70"/>
      <c r="AA113" s="70"/>
      <c r="AB113" s="70"/>
    </row>
    <row r="114" ht="19.5" customHeight="1">
      <c r="C114" s="92" t="s">
        <v>380</v>
      </c>
    </row>
    <row r="115" spans="2:28" s="6" customFormat="1" ht="19.5" customHeight="1">
      <c r="B115" s="92"/>
      <c r="C115" s="92" t="s">
        <v>449</v>
      </c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69"/>
      <c r="S115" s="69"/>
      <c r="T115" s="69"/>
      <c r="U115" s="92"/>
      <c r="V115" s="92"/>
      <c r="W115" s="163"/>
      <c r="X115" s="163"/>
      <c r="Y115" s="163"/>
      <c r="Z115" s="70"/>
      <c r="AA115" s="70"/>
      <c r="AB115" s="70"/>
    </row>
    <row r="116" spans="1:28" s="6" customFormat="1" ht="19.5" customHeight="1">
      <c r="A116" s="74" t="s">
        <v>447</v>
      </c>
      <c r="B116" s="86" t="s">
        <v>336</v>
      </c>
      <c r="C116" s="92" t="s">
        <v>448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69"/>
      <c r="S116" s="69"/>
      <c r="T116" s="69"/>
      <c r="U116" s="92"/>
      <c r="V116" s="92"/>
      <c r="W116" s="163"/>
      <c r="X116" s="163"/>
      <c r="Y116" s="163"/>
      <c r="Z116" s="70"/>
      <c r="AA116" s="70"/>
      <c r="AB116" s="70"/>
    </row>
    <row r="117" spans="2:28" s="6" customFormat="1" ht="19.5" customHeight="1">
      <c r="B117" s="92"/>
      <c r="C117" s="92" t="s">
        <v>380</v>
      </c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69"/>
      <c r="S117" s="69"/>
      <c r="T117" s="69"/>
      <c r="U117" s="92"/>
      <c r="V117" s="92"/>
      <c r="W117" s="163"/>
      <c r="X117" s="163"/>
      <c r="Y117" s="163"/>
      <c r="Z117" s="70"/>
      <c r="AA117" s="70"/>
      <c r="AB117" s="70"/>
    </row>
    <row r="118" spans="2:28" s="6" customFormat="1" ht="19.5" customHeight="1">
      <c r="B118" s="92"/>
      <c r="C118" s="92" t="s">
        <v>381</v>
      </c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69"/>
      <c r="S118" s="69"/>
      <c r="T118" s="69"/>
      <c r="U118" s="92"/>
      <c r="V118" s="92"/>
      <c r="W118" s="163"/>
      <c r="X118" s="163"/>
      <c r="Y118" s="163"/>
      <c r="Z118" s="70"/>
      <c r="AA118" s="70"/>
      <c r="AB118" s="70"/>
    </row>
    <row r="119" spans="1:28" s="6" customFormat="1" ht="19.5" customHeight="1">
      <c r="A119" s="74" t="s">
        <v>450</v>
      </c>
      <c r="B119" s="86" t="s">
        <v>336</v>
      </c>
      <c r="C119" s="93" t="s">
        <v>451</v>
      </c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69"/>
      <c r="S119" s="69"/>
      <c r="T119" s="69"/>
      <c r="U119" s="92"/>
      <c r="V119" s="92"/>
      <c r="W119" s="163"/>
      <c r="X119" s="163"/>
      <c r="Y119" s="163"/>
      <c r="Z119" s="70"/>
      <c r="AA119" s="70"/>
      <c r="AB119" s="70"/>
    </row>
    <row r="120" spans="2:28" s="6" customFormat="1" ht="19.5" customHeight="1">
      <c r="B120" s="92"/>
      <c r="C120" s="92" t="s">
        <v>380</v>
      </c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69"/>
      <c r="S120" s="69"/>
      <c r="T120" s="69"/>
      <c r="U120" s="92"/>
      <c r="V120" s="92"/>
      <c r="W120" s="163"/>
      <c r="X120" s="163"/>
      <c r="Y120" s="163"/>
      <c r="Z120" s="70"/>
      <c r="AA120" s="70"/>
      <c r="AB120" s="70"/>
    </row>
    <row r="121" spans="2:28" s="6" customFormat="1" ht="19.5" customHeight="1">
      <c r="B121" s="92"/>
      <c r="C121" s="92" t="s">
        <v>452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69"/>
      <c r="S121" s="69"/>
      <c r="T121" s="69"/>
      <c r="U121" s="92"/>
      <c r="V121" s="92"/>
      <c r="W121" s="163"/>
      <c r="X121" s="163"/>
      <c r="Y121" s="163"/>
      <c r="Z121" s="70"/>
      <c r="AA121" s="70"/>
      <c r="AB121" s="70"/>
    </row>
    <row r="122" spans="2:28" s="6" customFormat="1" ht="19.5" customHeight="1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69"/>
      <c r="S122" s="69"/>
      <c r="T122" s="69"/>
      <c r="U122" s="92"/>
      <c r="V122" s="92"/>
      <c r="W122" s="163"/>
      <c r="X122" s="163"/>
      <c r="Y122" s="163"/>
      <c r="Z122" s="70"/>
      <c r="AA122" s="70"/>
      <c r="AB122" s="70"/>
    </row>
    <row r="123" spans="2:28" s="6" customFormat="1" ht="19.5" customHeight="1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69"/>
      <c r="S123" s="69"/>
      <c r="T123" s="69"/>
      <c r="U123" s="92"/>
      <c r="V123" s="92"/>
      <c r="W123" s="163"/>
      <c r="X123" s="163"/>
      <c r="Y123" s="163"/>
      <c r="Z123" s="70"/>
      <c r="AA123" s="70"/>
      <c r="AB123" s="70"/>
    </row>
    <row r="124" spans="2:28" s="6" customFormat="1" ht="19.5" customHeight="1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69"/>
      <c r="S124" s="69"/>
      <c r="T124" s="69"/>
      <c r="U124" s="92"/>
      <c r="V124" s="92"/>
      <c r="W124" s="163"/>
      <c r="X124" s="163"/>
      <c r="Y124" s="163"/>
      <c r="Z124" s="70"/>
      <c r="AA124" s="70"/>
      <c r="AB124" s="70"/>
    </row>
    <row r="125" spans="2:28" s="6" customFormat="1" ht="19.5" customHeight="1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69"/>
      <c r="S125" s="69"/>
      <c r="T125" s="69"/>
      <c r="U125" s="92"/>
      <c r="V125" s="92"/>
      <c r="W125" s="163"/>
      <c r="X125" s="163"/>
      <c r="Y125" s="163"/>
      <c r="Z125" s="70"/>
      <c r="AA125" s="70"/>
      <c r="AB125" s="70"/>
    </row>
    <row r="126" spans="2:28" s="6" customFormat="1" ht="19.5" customHeight="1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69"/>
      <c r="S126" s="69"/>
      <c r="T126" s="69"/>
      <c r="U126" s="92"/>
      <c r="V126" s="92"/>
      <c r="W126" s="163"/>
      <c r="X126" s="163"/>
      <c r="Y126" s="163"/>
      <c r="Z126" s="70"/>
      <c r="AA126" s="70"/>
      <c r="AB126" s="70"/>
    </row>
    <row r="127" spans="2:28" s="6" customFormat="1" ht="19.5" customHeight="1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69"/>
      <c r="S127" s="69"/>
      <c r="T127" s="69"/>
      <c r="U127" s="92"/>
      <c r="V127" s="92"/>
      <c r="W127" s="163"/>
      <c r="X127" s="163"/>
      <c r="Y127" s="163"/>
      <c r="Z127" s="70"/>
      <c r="AA127" s="70"/>
      <c r="AB127" s="70"/>
    </row>
    <row r="128" spans="2:28" s="6" customFormat="1" ht="19.5" customHeight="1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69"/>
      <c r="S128" s="69"/>
      <c r="T128" s="69"/>
      <c r="U128" s="92"/>
      <c r="V128" s="92"/>
      <c r="W128" s="163"/>
      <c r="X128" s="163"/>
      <c r="Y128" s="163"/>
      <c r="Z128" s="70"/>
      <c r="AA128" s="70"/>
      <c r="AB128" s="70"/>
    </row>
    <row r="129" spans="2:28" s="6" customFormat="1" ht="19.5" customHeight="1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69"/>
      <c r="S129" s="69"/>
      <c r="T129" s="69"/>
      <c r="U129" s="92"/>
      <c r="V129" s="92"/>
      <c r="W129" s="163"/>
      <c r="X129" s="163"/>
      <c r="Y129" s="163"/>
      <c r="Z129" s="70"/>
      <c r="AA129" s="70"/>
      <c r="AB129" s="70"/>
    </row>
    <row r="130" spans="2:28" s="6" customFormat="1" ht="19.5" customHeight="1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69"/>
      <c r="S130" s="69"/>
      <c r="T130" s="69"/>
      <c r="U130" s="92"/>
      <c r="V130" s="92"/>
      <c r="W130" s="163"/>
      <c r="X130" s="163"/>
      <c r="Y130" s="163"/>
      <c r="Z130" s="70"/>
      <c r="AA130" s="70"/>
      <c r="AB130" s="70"/>
    </row>
    <row r="131" spans="2:28" s="6" customFormat="1" ht="19.5" customHeight="1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69"/>
      <c r="S131" s="69"/>
      <c r="T131" s="69"/>
      <c r="U131" s="92"/>
      <c r="V131" s="92"/>
      <c r="W131" s="163"/>
      <c r="X131" s="163"/>
      <c r="Y131" s="163"/>
      <c r="Z131" s="70"/>
      <c r="AA131" s="70"/>
      <c r="AB131" s="70"/>
    </row>
    <row r="132" spans="2:28" s="6" customFormat="1" ht="19.5" customHeight="1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69"/>
      <c r="S132" s="69"/>
      <c r="T132" s="69"/>
      <c r="U132" s="92"/>
      <c r="V132" s="92"/>
      <c r="W132" s="163"/>
      <c r="X132" s="163"/>
      <c r="Y132" s="163"/>
      <c r="Z132" s="70"/>
      <c r="AA132" s="70"/>
      <c r="AB132" s="70"/>
    </row>
    <row r="133" spans="2:28" s="6" customFormat="1" ht="19.5" customHeight="1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69"/>
      <c r="S133" s="69"/>
      <c r="T133" s="69"/>
      <c r="U133" s="92"/>
      <c r="V133" s="92"/>
      <c r="W133" s="163"/>
      <c r="X133" s="163"/>
      <c r="Y133" s="163"/>
      <c r="Z133" s="70"/>
      <c r="AA133" s="70"/>
      <c r="AB133" s="70"/>
    </row>
    <row r="134" spans="2:28" s="6" customFormat="1" ht="19.5" customHeight="1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69"/>
      <c r="S134" s="69"/>
      <c r="T134" s="69"/>
      <c r="U134" s="92"/>
      <c r="V134" s="92"/>
      <c r="W134" s="163"/>
      <c r="X134" s="163"/>
      <c r="Y134" s="163"/>
      <c r="Z134" s="70"/>
      <c r="AA134" s="70"/>
      <c r="AB134" s="70"/>
    </row>
    <row r="135" spans="2:28" s="6" customFormat="1" ht="19.5" customHeight="1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69"/>
      <c r="S135" s="69"/>
      <c r="T135" s="69"/>
      <c r="U135" s="92"/>
      <c r="V135" s="92"/>
      <c r="W135" s="163"/>
      <c r="X135" s="163"/>
      <c r="Y135" s="163"/>
      <c r="Z135" s="70"/>
      <c r="AA135" s="70"/>
      <c r="AB135" s="70"/>
    </row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</sheetData>
  <sheetProtection/>
  <mergeCells count="19">
    <mergeCell ref="C77:O77"/>
    <mergeCell ref="M4:V4"/>
    <mergeCell ref="AB5:AB6"/>
    <mergeCell ref="Z4:AB4"/>
    <mergeCell ref="W5:W6"/>
    <mergeCell ref="X5:X6"/>
    <mergeCell ref="Y5:Y6"/>
    <mergeCell ref="Z5:Z6"/>
    <mergeCell ref="AA5:AA6"/>
    <mergeCell ref="W4:Y4"/>
    <mergeCell ref="C72:O72"/>
    <mergeCell ref="B5:D5"/>
    <mergeCell ref="V5:V6"/>
    <mergeCell ref="A4:A6"/>
    <mergeCell ref="B4:L4"/>
    <mergeCell ref="E5:K5"/>
    <mergeCell ref="L5:L6"/>
    <mergeCell ref="M5:O5"/>
    <mergeCell ref="P5:U5"/>
  </mergeCells>
  <printOptions/>
  <pageMargins left="1" right="0.17" top="0.56" bottom="0.41" header="0.3" footer="0.17"/>
  <pageSetup horizontalDpi="600" verticalDpi="600" orientation="landscape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zoomScalePageLayoutView="0" workbookViewId="0" topLeftCell="A1">
      <selection activeCell="A25" sqref="A25"/>
    </sheetView>
  </sheetViews>
  <sheetFormatPr defaultColWidth="15.421875" defaultRowHeight="15"/>
  <cols>
    <col min="1" max="1" width="30.28125" style="38" customWidth="1"/>
    <col min="2" max="2" width="14.140625" style="40" customWidth="1"/>
    <col min="3" max="3" width="15.421875" style="38" customWidth="1"/>
    <col min="4" max="4" width="14.57421875" style="38" customWidth="1"/>
    <col min="5" max="5" width="15.421875" style="40" customWidth="1"/>
    <col min="6" max="9" width="15.421875" style="38" customWidth="1"/>
    <col min="10" max="10" width="19.421875" style="38" customWidth="1"/>
    <col min="11" max="13" width="15.421875" style="38" hidden="1" customWidth="1"/>
    <col min="14" max="16384" width="15.421875" style="38" customWidth="1"/>
  </cols>
  <sheetData>
    <row r="1" spans="1:13" ht="18.75">
      <c r="A1" s="1" t="s">
        <v>1</v>
      </c>
      <c r="B1" s="4"/>
      <c r="C1" s="2"/>
      <c r="D1" s="2"/>
      <c r="E1" s="2"/>
      <c r="F1" s="2"/>
      <c r="G1" s="5"/>
      <c r="H1" s="3"/>
      <c r="I1" s="3"/>
      <c r="J1" s="3"/>
      <c r="K1" s="3"/>
      <c r="L1" s="3"/>
      <c r="M1" s="5" t="s">
        <v>2</v>
      </c>
    </row>
    <row r="2" spans="1:13" ht="18.75">
      <c r="A2" s="6"/>
      <c r="B2" s="6"/>
      <c r="C2" s="3"/>
      <c r="D2" s="3"/>
      <c r="E2" s="7"/>
      <c r="F2" s="7"/>
      <c r="G2" s="8"/>
      <c r="H2" s="2"/>
      <c r="I2" s="2"/>
      <c r="J2" s="2"/>
      <c r="K2" s="2"/>
      <c r="L2" s="2"/>
      <c r="M2" s="2"/>
    </row>
    <row r="3" spans="1:13" ht="18.75">
      <c r="A3" s="1170" t="s">
        <v>3</v>
      </c>
      <c r="B3" s="1165" t="s">
        <v>38</v>
      </c>
      <c r="C3" s="1166"/>
      <c r="D3" s="1167"/>
      <c r="E3" s="1165" t="s">
        <v>243</v>
      </c>
      <c r="F3" s="1166"/>
      <c r="G3" s="1167"/>
      <c r="H3" s="1165" t="s">
        <v>4</v>
      </c>
      <c r="I3" s="1166"/>
      <c r="J3" s="1167"/>
      <c r="K3" s="1165" t="s">
        <v>5</v>
      </c>
      <c r="L3" s="1166"/>
      <c r="M3" s="1167"/>
    </row>
    <row r="4" spans="1:13" ht="15" customHeight="1">
      <c r="A4" s="1171"/>
      <c r="B4" s="1168" t="s">
        <v>6</v>
      </c>
      <c r="C4" s="1168" t="s">
        <v>7</v>
      </c>
      <c r="D4" s="1168" t="s">
        <v>131</v>
      </c>
      <c r="E4" s="1168" t="s">
        <v>6</v>
      </c>
      <c r="F4" s="1168" t="s">
        <v>7</v>
      </c>
      <c r="G4" s="1168" t="s">
        <v>131</v>
      </c>
      <c r="H4" s="1163" t="s">
        <v>8</v>
      </c>
      <c r="I4" s="1163" t="s">
        <v>9</v>
      </c>
      <c r="J4" s="1163" t="s">
        <v>10</v>
      </c>
      <c r="K4" s="1163" t="s">
        <v>11</v>
      </c>
      <c r="L4" s="1163" t="s">
        <v>12</v>
      </c>
      <c r="M4" s="1163" t="s">
        <v>13</v>
      </c>
    </row>
    <row r="5" spans="1:13" ht="30.75" customHeight="1">
      <c r="A5" s="1172"/>
      <c r="B5" s="1169"/>
      <c r="C5" s="1169"/>
      <c r="D5" s="1169"/>
      <c r="E5" s="1169"/>
      <c r="F5" s="1169"/>
      <c r="G5" s="1169"/>
      <c r="H5" s="1164"/>
      <c r="I5" s="1164"/>
      <c r="J5" s="1164"/>
      <c r="K5" s="1164"/>
      <c r="L5" s="1164"/>
      <c r="M5" s="1164"/>
    </row>
    <row r="6" spans="1:13" s="40" customFormat="1" ht="18.75">
      <c r="A6" s="9" t="s">
        <v>14</v>
      </c>
      <c r="B6" s="10">
        <v>441416888.76</v>
      </c>
      <c r="C6" s="11"/>
      <c r="D6" s="12">
        <f>SUM(B6:C6)</f>
        <v>441416888.76</v>
      </c>
      <c r="E6" s="10">
        <v>47237185.14999998</v>
      </c>
      <c r="F6" s="11"/>
      <c r="G6" s="12">
        <f>SUM(E6:F6)</f>
        <v>47237185.14999998</v>
      </c>
      <c r="H6" s="13">
        <f>(E6-B6)/B6*100</f>
        <v>-89.29873633002678</v>
      </c>
      <c r="I6" s="13" t="s">
        <v>242</v>
      </c>
      <c r="J6" s="14">
        <f>M6/D6*100</f>
        <v>-89.29873633002678</v>
      </c>
      <c r="K6" s="13">
        <f>B6-E6</f>
        <v>394179703.61</v>
      </c>
      <c r="L6" s="13"/>
      <c r="M6" s="14">
        <f>G6-D6</f>
        <v>-394179703.61</v>
      </c>
    </row>
    <row r="7" spans="1:13" s="40" customFormat="1" ht="18.75">
      <c r="A7" s="9" t="s">
        <v>15</v>
      </c>
      <c r="B7" s="15"/>
      <c r="C7" s="16">
        <v>10526635.95</v>
      </c>
      <c r="D7" s="12">
        <f aca="true" t="shared" si="0" ref="D7:D12">SUM(B7:C7)</f>
        <v>10526635.95</v>
      </c>
      <c r="E7" s="15"/>
      <c r="F7" s="16">
        <v>27329047.06</v>
      </c>
      <c r="G7" s="12">
        <f>SUM(F7)</f>
        <v>27329047.06</v>
      </c>
      <c r="H7" s="13"/>
      <c r="I7" s="13">
        <f>(F7-C7)/C7*100</f>
        <v>159.61805072208278</v>
      </c>
      <c r="J7" s="14">
        <f>M7/D7*100</f>
        <v>159.61805072208278</v>
      </c>
      <c r="K7" s="13"/>
      <c r="L7" s="13">
        <f>F7-C7</f>
        <v>16802411.11</v>
      </c>
      <c r="M7" s="14">
        <f>G7-D7</f>
        <v>16802411.11</v>
      </c>
    </row>
    <row r="8" spans="1:13" s="40" customFormat="1" ht="18.75">
      <c r="A8" s="17" t="s">
        <v>16</v>
      </c>
      <c r="B8" s="18">
        <v>0</v>
      </c>
      <c r="C8" s="19">
        <v>0</v>
      </c>
      <c r="D8" s="20">
        <f t="shared" si="0"/>
        <v>0</v>
      </c>
      <c r="E8" s="18"/>
      <c r="F8" s="19">
        <v>131380</v>
      </c>
      <c r="G8" s="20">
        <f>SUM(F8)</f>
        <v>131380</v>
      </c>
      <c r="H8" s="21"/>
      <c r="I8" s="21"/>
      <c r="J8" s="22"/>
      <c r="K8" s="13"/>
      <c r="L8" s="13">
        <f>F8-C8</f>
        <v>131380</v>
      </c>
      <c r="M8" s="14">
        <f>G8</f>
        <v>131380</v>
      </c>
    </row>
    <row r="9" spans="1:13" s="40" customFormat="1" ht="18.75">
      <c r="A9" s="17" t="s">
        <v>17</v>
      </c>
      <c r="B9" s="18">
        <v>0</v>
      </c>
      <c r="C9" s="19">
        <v>0</v>
      </c>
      <c r="D9" s="20">
        <f t="shared" si="0"/>
        <v>0</v>
      </c>
      <c r="E9" s="18"/>
      <c r="F9" s="19">
        <v>162834</v>
      </c>
      <c r="G9" s="20">
        <f>SUM(F9)</f>
        <v>162834</v>
      </c>
      <c r="H9" s="21"/>
      <c r="I9" s="21"/>
      <c r="J9" s="22"/>
      <c r="K9" s="13"/>
      <c r="L9" s="13">
        <f>F9</f>
        <v>162834</v>
      </c>
      <c r="M9" s="14">
        <f>G9</f>
        <v>162834</v>
      </c>
    </row>
    <row r="10" spans="1:13" s="40" customFormat="1" ht="18.75">
      <c r="A10" s="9" t="s">
        <v>18</v>
      </c>
      <c r="B10" s="15">
        <v>0</v>
      </c>
      <c r="C10" s="15">
        <v>0</v>
      </c>
      <c r="D10" s="12">
        <f t="shared" si="0"/>
        <v>0</v>
      </c>
      <c r="E10" s="15" t="s">
        <v>242</v>
      </c>
      <c r="F10" s="15" t="s">
        <v>242</v>
      </c>
      <c r="G10" s="12">
        <f>SUM(F10)</f>
        <v>0</v>
      </c>
      <c r="H10" s="13"/>
      <c r="I10" s="13"/>
      <c r="J10" s="14"/>
      <c r="K10" s="13"/>
      <c r="L10" s="13"/>
      <c r="M10" s="14"/>
    </row>
    <row r="11" spans="1:13" s="40" customFormat="1" ht="18.75">
      <c r="A11" s="9" t="s">
        <v>19</v>
      </c>
      <c r="B11" s="16">
        <v>14177682</v>
      </c>
      <c r="C11" s="15"/>
      <c r="D11" s="12">
        <f t="shared" si="0"/>
        <v>14177682</v>
      </c>
      <c r="E11" s="16">
        <v>15443865.620000001</v>
      </c>
      <c r="F11" s="15" t="s">
        <v>242</v>
      </c>
      <c r="G11" s="12">
        <f>SUM(E11)</f>
        <v>15443865.620000001</v>
      </c>
      <c r="H11" s="13">
        <f>K11/B11*100</f>
        <v>8.930822542077054</v>
      </c>
      <c r="I11" s="13"/>
      <c r="J11" s="14">
        <f>H11</f>
        <v>8.930822542077054</v>
      </c>
      <c r="K11" s="13">
        <f>E11-B11</f>
        <v>1266183.620000001</v>
      </c>
      <c r="L11" s="13"/>
      <c r="M11" s="14">
        <f>G11-D11</f>
        <v>1266183.620000001</v>
      </c>
    </row>
    <row r="12" spans="1:13" s="40" customFormat="1" ht="18.75">
      <c r="A12" s="23" t="s">
        <v>20</v>
      </c>
      <c r="B12" s="24"/>
      <c r="C12" s="24"/>
      <c r="D12" s="25">
        <f t="shared" si="0"/>
        <v>0</v>
      </c>
      <c r="E12" s="24" t="s">
        <v>242</v>
      </c>
      <c r="F12" s="24" t="s">
        <v>242</v>
      </c>
      <c r="G12" s="11" t="s">
        <v>242</v>
      </c>
      <c r="H12" s="13"/>
      <c r="I12" s="13"/>
      <c r="J12" s="14"/>
      <c r="K12" s="13"/>
      <c r="L12" s="13"/>
      <c r="M12" s="14"/>
    </row>
    <row r="13" spans="1:13" s="40" customFormat="1" ht="18.75">
      <c r="A13" s="26" t="s">
        <v>21</v>
      </c>
      <c r="B13" s="27">
        <v>0</v>
      </c>
      <c r="C13" s="28">
        <v>0</v>
      </c>
      <c r="D13" s="29">
        <v>0</v>
      </c>
      <c r="E13" s="27" t="s">
        <v>242</v>
      </c>
      <c r="F13" s="28" t="s">
        <v>242</v>
      </c>
      <c r="G13" s="11" t="s">
        <v>242</v>
      </c>
      <c r="H13" s="30"/>
      <c r="I13" s="13"/>
      <c r="J13" s="14"/>
      <c r="K13" s="13"/>
      <c r="L13" s="13"/>
      <c r="M13" s="14"/>
    </row>
    <row r="14" spans="1:13" ht="19.5" thickBot="1">
      <c r="A14" s="31" t="s">
        <v>22</v>
      </c>
      <c r="B14" s="32">
        <f>SUM(B6:B13)</f>
        <v>455594570.76</v>
      </c>
      <c r="C14" s="32">
        <f>SUM(C7:C13)</f>
        <v>10526635.95</v>
      </c>
      <c r="D14" s="33">
        <f>SUM(D6:D13)</f>
        <v>466121206.71</v>
      </c>
      <c r="E14" s="32">
        <f>SUM(E6:E13)</f>
        <v>62681050.76999998</v>
      </c>
      <c r="F14" s="32">
        <f>SUM(F7:F13)</f>
        <v>27623261.06</v>
      </c>
      <c r="G14" s="33">
        <f>SUM(G6:G13)</f>
        <v>90304311.82999998</v>
      </c>
      <c r="H14" s="34">
        <f>K14/B14*100</f>
        <v>0</v>
      </c>
      <c r="I14" s="35"/>
      <c r="J14" s="35"/>
      <c r="K14" s="35"/>
      <c r="L14" s="35"/>
      <c r="M14" s="35"/>
    </row>
    <row r="15" spans="1:13" ht="19.5" thickTop="1">
      <c r="A15" s="36"/>
      <c r="B15" s="3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9" ht="18.75">
      <c r="A16" s="41" t="s">
        <v>343</v>
      </c>
      <c r="B16" s="42"/>
      <c r="C16" s="42"/>
      <c r="D16" s="41"/>
      <c r="E16" s="43"/>
      <c r="G16" s="39"/>
      <c r="I16" s="39"/>
    </row>
    <row r="17" spans="1:5" ht="18.75">
      <c r="A17" s="41" t="s">
        <v>342</v>
      </c>
      <c r="B17" s="41"/>
      <c r="C17" s="41"/>
      <c r="D17" s="41"/>
      <c r="E17" s="43"/>
    </row>
    <row r="19" spans="1:22" ht="18.75">
      <c r="A19" s="1028" t="s">
        <v>345</v>
      </c>
      <c r="B19" s="1029"/>
      <c r="C19" s="1029"/>
      <c r="D19" s="1029"/>
      <c r="E19" s="43"/>
      <c r="F19" s="41"/>
      <c r="G19" s="41"/>
      <c r="H19" s="41"/>
      <c r="I19" s="43"/>
      <c r="J19" s="41"/>
      <c r="K19" s="1030"/>
      <c r="L19" s="1031"/>
      <c r="M19" s="1031"/>
      <c r="N19" s="1032"/>
      <c r="O19" s="1033"/>
      <c r="P19" s="1034"/>
      <c r="Q19" s="1034"/>
      <c r="R19" s="1034"/>
      <c r="S19" s="1029"/>
      <c r="T19" s="41"/>
      <c r="U19" s="1035"/>
      <c r="V19" s="41"/>
    </row>
    <row r="20" spans="1:22" ht="18.75">
      <c r="A20" s="1028" t="s">
        <v>346</v>
      </c>
      <c r="B20" s="1036"/>
      <c r="C20" s="1036"/>
      <c r="D20" s="1036"/>
      <c r="E20" s="43"/>
      <c r="F20" s="43"/>
      <c r="G20" s="43"/>
      <c r="H20" s="43"/>
      <c r="I20" s="43"/>
      <c r="J20" s="41"/>
      <c r="K20" s="1030"/>
      <c r="L20" s="1031"/>
      <c r="M20" s="1031"/>
      <c r="N20" s="1032"/>
      <c r="O20" s="1033"/>
      <c r="P20" s="1034"/>
      <c r="Q20" s="1034"/>
      <c r="R20" s="1034"/>
      <c r="S20" s="1029"/>
      <c r="T20" s="41"/>
      <c r="U20" s="1035"/>
      <c r="V20" s="41"/>
    </row>
    <row r="21" spans="1:22" s="44" customFormat="1" ht="18.75">
      <c r="A21" s="1037" t="s">
        <v>347</v>
      </c>
      <c r="B21" s="1037" t="s">
        <v>336</v>
      </c>
      <c r="C21" s="1038" t="s">
        <v>348</v>
      </c>
      <c r="D21" s="1038"/>
      <c r="E21" s="1037"/>
      <c r="F21" s="1038"/>
      <c r="G21" s="1038"/>
      <c r="H21" s="1038"/>
      <c r="I21" s="1037"/>
      <c r="J21" s="1038"/>
      <c r="K21" s="1039"/>
      <c r="L21" s="1040"/>
      <c r="M21" s="1040"/>
      <c r="N21" s="1041"/>
      <c r="O21" s="1042"/>
      <c r="P21" s="1043"/>
      <c r="Q21" s="1043"/>
      <c r="R21" s="1043"/>
      <c r="S21" s="1038"/>
      <c r="T21" s="1038"/>
      <c r="U21" s="1044"/>
      <c r="V21" s="1038"/>
    </row>
    <row r="22" spans="1:22" s="44" customFormat="1" ht="18.75">
      <c r="A22" s="1038"/>
      <c r="B22" s="1038"/>
      <c r="C22" s="1038" t="s">
        <v>349</v>
      </c>
      <c r="D22" s="1045"/>
      <c r="E22" s="1037"/>
      <c r="F22" s="1038"/>
      <c r="G22" s="1038"/>
      <c r="H22" s="1038"/>
      <c r="I22" s="1037"/>
      <c r="J22" s="1038"/>
      <c r="K22" s="1046"/>
      <c r="L22" s="1040"/>
      <c r="M22" s="1040"/>
      <c r="N22" s="1042"/>
      <c r="O22" s="1043"/>
      <c r="P22" s="1047"/>
      <c r="Q22" s="1043"/>
      <c r="R22" s="1038"/>
      <c r="S22" s="1038"/>
      <c r="T22" s="1044"/>
      <c r="U22" s="1038"/>
      <c r="V22" s="1038"/>
    </row>
    <row r="23" spans="1:22" s="44" customFormat="1" ht="18.75">
      <c r="A23" s="1038"/>
      <c r="B23" s="1038"/>
      <c r="C23" s="1038" t="s">
        <v>350</v>
      </c>
      <c r="D23" s="1045"/>
      <c r="E23" s="1037"/>
      <c r="F23" s="1038"/>
      <c r="G23" s="1038"/>
      <c r="H23" s="1038"/>
      <c r="I23" s="1037"/>
      <c r="J23" s="1038"/>
      <c r="K23" s="1046"/>
      <c r="L23" s="1048"/>
      <c r="M23" s="1048"/>
      <c r="N23" s="1042"/>
      <c r="O23" s="1043"/>
      <c r="P23" s="1047"/>
      <c r="Q23" s="1043"/>
      <c r="R23" s="1038"/>
      <c r="S23" s="1038"/>
      <c r="T23" s="1044"/>
      <c r="U23" s="1038"/>
      <c r="V23" s="1038"/>
    </row>
    <row r="24" spans="1:22" s="44" customFormat="1" ht="18.75">
      <c r="A24" s="1037" t="s">
        <v>28</v>
      </c>
      <c r="B24" s="1037" t="s">
        <v>336</v>
      </c>
      <c r="C24" s="1038" t="s">
        <v>354</v>
      </c>
      <c r="D24" s="1045"/>
      <c r="E24" s="1037"/>
      <c r="F24" s="1038"/>
      <c r="G24" s="1038"/>
      <c r="H24" s="1038"/>
      <c r="I24" s="1037"/>
      <c r="J24" s="1038"/>
      <c r="K24" s="1046"/>
      <c r="L24" s="1040"/>
      <c r="M24" s="1040"/>
      <c r="N24" s="1042"/>
      <c r="O24" s="1043"/>
      <c r="P24" s="1047"/>
      <c r="Q24" s="1043"/>
      <c r="R24" s="1038"/>
      <c r="S24" s="1038"/>
      <c r="T24" s="1044"/>
      <c r="U24" s="1038"/>
      <c r="V24" s="1038"/>
    </row>
    <row r="25" spans="1:22" s="44" customFormat="1" ht="18.75">
      <c r="A25" s="1038"/>
      <c r="B25" s="1038"/>
      <c r="C25" s="1038" t="s">
        <v>351</v>
      </c>
      <c r="D25" s="1045"/>
      <c r="E25" s="1037"/>
      <c r="F25" s="1038"/>
      <c r="G25" s="1038"/>
      <c r="H25" s="1038"/>
      <c r="I25" s="1037"/>
      <c r="J25" s="1038"/>
      <c r="K25" s="1046"/>
      <c r="L25" s="1048"/>
      <c r="M25" s="1048"/>
      <c r="N25" s="1042"/>
      <c r="O25" s="1043"/>
      <c r="P25" s="1047"/>
      <c r="Q25" s="1043"/>
      <c r="R25" s="1038"/>
      <c r="S25" s="1038"/>
      <c r="T25" s="1044"/>
      <c r="U25" s="1038"/>
      <c r="V25" s="1038"/>
    </row>
    <row r="26" ht="18.75">
      <c r="C26" s="38" t="s">
        <v>352</v>
      </c>
    </row>
    <row r="27" ht="18.75">
      <c r="C27" s="38" t="s">
        <v>353</v>
      </c>
    </row>
    <row r="28" spans="1:3" ht="18.75">
      <c r="A28" s="1027" t="s">
        <v>357</v>
      </c>
      <c r="B28" s="1037" t="s">
        <v>336</v>
      </c>
      <c r="C28" s="38" t="s">
        <v>355</v>
      </c>
    </row>
    <row r="29" ht="18.75">
      <c r="C29" s="38" t="s">
        <v>356</v>
      </c>
    </row>
    <row r="30" spans="1:3" ht="18.75">
      <c r="A30" s="38" t="s">
        <v>172</v>
      </c>
      <c r="B30" s="1037" t="s">
        <v>336</v>
      </c>
      <c r="C30" s="38" t="s">
        <v>358</v>
      </c>
    </row>
    <row r="31" ht="18.75">
      <c r="C31" s="38" t="s">
        <v>356</v>
      </c>
    </row>
  </sheetData>
  <sheetProtection/>
  <mergeCells count="17">
    <mergeCell ref="H4:H5"/>
    <mergeCell ref="I4:I5"/>
    <mergeCell ref="A3:A5"/>
    <mergeCell ref="B3:D3"/>
    <mergeCell ref="E3:G3"/>
    <mergeCell ref="H3:J3"/>
    <mergeCell ref="J4:J5"/>
    <mergeCell ref="K4:K5"/>
    <mergeCell ref="L4:L5"/>
    <mergeCell ref="K3:M3"/>
    <mergeCell ref="B4:B5"/>
    <mergeCell ref="C4:C5"/>
    <mergeCell ref="D4:D5"/>
    <mergeCell ref="E4:E5"/>
    <mergeCell ref="F4:F5"/>
    <mergeCell ref="M4:M5"/>
    <mergeCell ref="G4:G5"/>
  </mergeCells>
  <printOptions horizontalCentered="1"/>
  <pageMargins left="0.15748031496063" right="0.15748031496063" top="0.748031496062992" bottom="0.748031496062992" header="0.31496062992126" footer="0.31496062992126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TKC</cp:lastModifiedBy>
  <cp:lastPrinted>2018-03-28T02:46:50Z</cp:lastPrinted>
  <dcterms:created xsi:type="dcterms:W3CDTF">2016-02-09T04:21:54Z</dcterms:created>
  <dcterms:modified xsi:type="dcterms:W3CDTF">2018-03-28T08:52:10Z</dcterms:modified>
  <cp:category/>
  <cp:version/>
  <cp:contentType/>
  <cp:contentStatus/>
</cp:coreProperties>
</file>